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распределение обязательств" sheetId="2" r:id="rId1"/>
    <sheet name="Лист1" sheetId="3" r:id="rId2"/>
  </sheets>
  <calcPr calcId="125725" refMode="R1C1"/>
</workbook>
</file>

<file path=xl/calcChain.xml><?xml version="1.0" encoding="utf-8"?>
<calcChain xmlns="http://schemas.openxmlformats.org/spreadsheetml/2006/main">
  <c r="L121" i="3"/>
  <c r="M119"/>
  <c r="M118" s="1"/>
  <c r="M116" s="1"/>
  <c r="K118"/>
  <c r="K116"/>
  <c r="M114"/>
  <c r="M113" s="1"/>
  <c r="M112" s="1"/>
  <c r="K113"/>
  <c r="K112" s="1"/>
  <c r="M110"/>
  <c r="M109" s="1"/>
  <c r="M108"/>
  <c r="M107" s="1"/>
  <c r="M106" s="1"/>
  <c r="K107"/>
  <c r="K106"/>
  <c r="K103"/>
  <c r="K102" s="1"/>
  <c r="M100"/>
  <c r="M99" s="1"/>
  <c r="M98"/>
  <c r="M97"/>
  <c r="M96"/>
  <c r="K95"/>
  <c r="M94"/>
  <c r="M93"/>
  <c r="M92"/>
  <c r="M91"/>
  <c r="K91"/>
  <c r="M90"/>
  <c r="M89" s="1"/>
  <c r="K89"/>
  <c r="M88"/>
  <c r="M87" s="1"/>
  <c r="K87"/>
  <c r="M84"/>
  <c r="M83"/>
  <c r="M82" s="1"/>
  <c r="K82"/>
  <c r="M81"/>
  <c r="M80" s="1"/>
  <c r="M79"/>
  <c r="M78" s="1"/>
  <c r="M77"/>
  <c r="M76"/>
  <c r="M75" s="1"/>
  <c r="K75"/>
  <c r="K74" s="1"/>
  <c r="M72"/>
  <c r="M71"/>
  <c r="M70"/>
  <c r="K70"/>
  <c r="M69"/>
  <c r="K69"/>
  <c r="M67"/>
  <c r="M66" s="1"/>
  <c r="M65" s="1"/>
  <c r="K66"/>
  <c r="K65" s="1"/>
  <c r="M62"/>
  <c r="M61" s="1"/>
  <c r="K62"/>
  <c r="K61" s="1"/>
  <c r="M58"/>
  <c r="K58"/>
  <c r="K53" s="1"/>
  <c r="M57"/>
  <c r="M56"/>
  <c r="M53" s="1"/>
  <c r="M51"/>
  <c r="M50" s="1"/>
  <c r="M48" s="1"/>
  <c r="K50"/>
  <c r="K48"/>
  <c r="M45"/>
  <c r="K45"/>
  <c r="M44"/>
  <c r="K44"/>
  <c r="M36"/>
  <c r="K36"/>
  <c r="M34"/>
  <c r="K34"/>
  <c r="M31"/>
  <c r="M28"/>
  <c r="M25" s="1"/>
  <c r="M22" s="1"/>
  <c r="K25"/>
  <c r="K22" s="1"/>
  <c r="M17"/>
  <c r="M16" s="1"/>
  <c r="K17"/>
  <c r="I17"/>
  <c r="K16"/>
  <c r="N96" i="2"/>
  <c r="N68"/>
  <c r="N71"/>
  <c r="N108"/>
  <c r="N109"/>
  <c r="N73"/>
  <c r="N79"/>
  <c r="N80"/>
  <c r="L74"/>
  <c r="N74"/>
  <c r="L73"/>
  <c r="L85"/>
  <c r="L52"/>
  <c r="N87"/>
  <c r="N86" s="1"/>
  <c r="N76"/>
  <c r="N93"/>
  <c r="N92" s="1"/>
  <c r="N99"/>
  <c r="N98" s="1"/>
  <c r="N56"/>
  <c r="N55" s="1"/>
  <c r="N52" s="1"/>
  <c r="N78"/>
  <c r="L94"/>
  <c r="L81"/>
  <c r="N107"/>
  <c r="N106" s="1"/>
  <c r="N105" s="1"/>
  <c r="N83"/>
  <c r="N50"/>
  <c r="N49" s="1"/>
  <c r="N47" s="1"/>
  <c r="N89"/>
  <c r="N95"/>
  <c r="N94" s="1"/>
  <c r="N97"/>
  <c r="N82"/>
  <c r="L65"/>
  <c r="L64" s="1"/>
  <c r="L44"/>
  <c r="L43" s="1"/>
  <c r="L24"/>
  <c r="M120"/>
  <c r="N118"/>
  <c r="N117" s="1"/>
  <c r="N115" s="1"/>
  <c r="L117"/>
  <c r="L115" s="1"/>
  <c r="N113"/>
  <c r="N112" s="1"/>
  <c r="N111" s="1"/>
  <c r="L112"/>
  <c r="L111" s="1"/>
  <c r="L106"/>
  <c r="L105" s="1"/>
  <c r="L102"/>
  <c r="L101" s="1"/>
  <c r="N91"/>
  <c r="N90" s="1"/>
  <c r="L90"/>
  <c r="N88"/>
  <c r="L88"/>
  <c r="L86"/>
  <c r="N77"/>
  <c r="N75"/>
  <c r="N70"/>
  <c r="N69" s="1"/>
  <c r="L69"/>
  <c r="L68" s="1"/>
  <c r="N66"/>
  <c r="N65" s="1"/>
  <c r="N64" s="1"/>
  <c r="N61"/>
  <c r="L61"/>
  <c r="L60" s="1"/>
  <c r="N60"/>
  <c r="N57"/>
  <c r="L57"/>
  <c r="L49"/>
  <c r="L47" s="1"/>
  <c r="N44"/>
  <c r="N43" s="1"/>
  <c r="N35"/>
  <c r="L35"/>
  <c r="N33"/>
  <c r="L33"/>
  <c r="N30"/>
  <c r="N27"/>
  <c r="L21"/>
  <c r="N16"/>
  <c r="N15" s="1"/>
  <c r="L16"/>
  <c r="J16"/>
  <c r="L15"/>
  <c r="M74" i="3" l="1"/>
  <c r="M86"/>
  <c r="K86"/>
  <c r="K121" s="1"/>
  <c r="M95"/>
  <c r="M121"/>
  <c r="L120" i="2"/>
  <c r="N85"/>
  <c r="N24"/>
  <c r="N21" s="1"/>
  <c r="N81"/>
  <c r="N120" l="1"/>
</calcChain>
</file>

<file path=xl/comments1.xml><?xml version="1.0" encoding="utf-8"?>
<comments xmlns="http://schemas.openxmlformats.org/spreadsheetml/2006/main">
  <authors>
    <author>Автор</author>
  </authors>
  <commentList>
    <comment ref="L1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K11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<sst xmlns="http://schemas.openxmlformats.org/spreadsheetml/2006/main" count="588" uniqueCount="122">
  <si>
    <t>Ордынского района Новосибирской области</t>
  </si>
  <si>
    <t>Верх-Ирменского сельсовета</t>
  </si>
  <si>
    <t>Приложение №3</t>
  </si>
  <si>
    <t>Таблица  1</t>
  </si>
  <si>
    <t xml:space="preserve">Распределение бюджетных ассигнований </t>
  </si>
  <si>
    <t>по разделам, подразделам, целевым статьям и видам расходов бюджета</t>
  </si>
  <si>
    <t>тыс. руб.</t>
  </si>
  <si>
    <t>Наименование</t>
  </si>
  <si>
    <t>Раздел</t>
  </si>
  <si>
    <t>Подраздел</t>
  </si>
  <si>
    <t>Целевая</t>
  </si>
  <si>
    <t>Вид</t>
  </si>
  <si>
    <t>План</t>
  </si>
  <si>
    <t>статья</t>
  </si>
  <si>
    <t>расходов</t>
  </si>
  <si>
    <t>Функционирование высшего должностного лица</t>
  </si>
  <si>
    <t>О1</t>
  </si>
  <si>
    <t>02</t>
  </si>
  <si>
    <t>Глава муниципального образования</t>
  </si>
  <si>
    <t>01</t>
  </si>
  <si>
    <t>Функционирование Правительства РФ, высших исполнительных</t>
  </si>
  <si>
    <t xml:space="preserve">органов государственной власти субъектов РФ, </t>
  </si>
  <si>
    <t>местных администраций</t>
  </si>
  <si>
    <t>04</t>
  </si>
  <si>
    <t>Руководство и управление в сфере установленных функций</t>
  </si>
  <si>
    <t xml:space="preserve">органов государственной власти субъектов РФ и органов </t>
  </si>
  <si>
    <t>Центральный аппарат</t>
  </si>
  <si>
    <t>Обеспечение деятельности финансовых, налоговых и таможенных</t>
  </si>
  <si>
    <t>06</t>
  </si>
  <si>
    <t>органов и органов финансового (финансово-бюджетного) надзора</t>
  </si>
  <si>
    <t>Расходы на осуществление полномочий по</t>
  </si>
  <si>
    <t xml:space="preserve"> внешнему муниципальному финансовому контролю</t>
  </si>
  <si>
    <t>07</t>
  </si>
  <si>
    <t>Мобилизационная и вневойсковая подготовка</t>
  </si>
  <si>
    <t>03</t>
  </si>
  <si>
    <t>Предупреждение и ликвидация последствий</t>
  </si>
  <si>
    <t>09</t>
  </si>
  <si>
    <t>черезвычайных ситуаций природного и техногенного</t>
  </si>
  <si>
    <t>характера, гражданская оборона</t>
  </si>
  <si>
    <t>Предупреждение и ликвидация последствий черезвычайных ситуаций и стихийных бедствий природного и техногенного характера</t>
  </si>
  <si>
    <t>Жилищное хозяйство</t>
  </si>
  <si>
    <t>05</t>
  </si>
  <si>
    <t>Коммунальное хозяйство</t>
  </si>
  <si>
    <t>Благоустройство</t>
  </si>
  <si>
    <t>Уличное освещение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</si>
  <si>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</si>
  <si>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Прочие мероприятия по благоустройству городских округов и поселений</t>
  </si>
  <si>
    <t>Молодежная политика и оздоровление детей</t>
  </si>
  <si>
    <t>Проведение мероприятий для детей и молодежи</t>
  </si>
  <si>
    <t>08</t>
  </si>
  <si>
    <t>Обеспечение деятельности подведомственных учреждений</t>
  </si>
  <si>
    <t>Физическая культура и спорт</t>
  </si>
  <si>
    <t>11</t>
  </si>
  <si>
    <t>Мероприятия  в области здравоохранения,спорта и физической культуры, туризма</t>
  </si>
  <si>
    <t>Пенсионное обеспечение</t>
  </si>
  <si>
    <t>10</t>
  </si>
  <si>
    <t>Доплата к пенсии государственных служащих субъектов РФ</t>
  </si>
  <si>
    <t>и муниципальных служащих</t>
  </si>
  <si>
    <t>Всего расходов</t>
  </si>
  <si>
    <t>Другие вопросы в области национальной экономики</t>
  </si>
  <si>
    <t>12</t>
  </si>
  <si>
    <t>Дорожное хозяйство</t>
  </si>
  <si>
    <t>Резервный фонд</t>
  </si>
  <si>
    <t>870</t>
  </si>
  <si>
    <t>244</t>
  </si>
  <si>
    <t>810</t>
  </si>
  <si>
    <t>Культура, кинематография</t>
  </si>
  <si>
    <t>Резервный фонд муниципального образования</t>
  </si>
  <si>
    <t>Верх-Ирменского сельсовета Ордынского района Новосибирской области на 2014 год</t>
  </si>
  <si>
    <t>субъекта РФ и муниципального образования</t>
  </si>
  <si>
    <t>Фонд оплаты труда государственных (муниципальных) органов и взносы по обязательному социальному страхованию</t>
  </si>
  <si>
    <t>Иные выплаты персоналу, за исключением фонда оплаты труда</t>
  </si>
  <si>
    <t>Прочая закупка товаров, работ и услуг для государсвенных нужд</t>
  </si>
  <si>
    <t>Уплата налогов на имущество организации, земельного налога</t>
  </si>
  <si>
    <t>Уплата прочих налогов, сборов и ных платежей</t>
  </si>
  <si>
    <t>Мероприятия на осуществление отдельных государственных полномочий Новосибирской области по решению вопросов в сфере административных правонарушений за счет средств областного бюджета</t>
  </si>
  <si>
    <t>0507019</t>
  </si>
  <si>
    <t>Прочая закупка товаров, работ и услуг для обеспечения государсвенных (муниципальных) нужд</t>
  </si>
  <si>
    <t>2010204</t>
  </si>
  <si>
    <t>2010005</t>
  </si>
  <si>
    <t>Резервные средства</t>
  </si>
  <si>
    <t>Мероприятия на осуществление расходов по первичному</t>
  </si>
  <si>
    <t>воинскому учету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</si>
  <si>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Мероприятия по осуществлению расходов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2012-2015 годах"</t>
  </si>
  <si>
    <t>Обеспечение мероприятий по капитальному ремонту многоквартирников</t>
  </si>
  <si>
    <t>Субсидии юридическим лицам (кроме некоммерческих организаций), индивидуальным предпринимателям, физическим лицам</t>
  </si>
  <si>
    <t>Реализация государственных функций в области национальной экономики</t>
  </si>
  <si>
    <t>Расходы, возникающие при выполнении полномочий органов местного самоуправления по вопросам местного значения в части снабжения населения топливом</t>
  </si>
  <si>
    <t>Субсидии юридическим лицам (кроме государственных учреждений) и физическим лицам-производителям товаров, работ, услуг</t>
  </si>
  <si>
    <t>Мероприятия по осуществлению расходов в рамках ВЦП "Государственная поддержка муниципальных образований по благоустройству территорий населенных пунктов и подготовке объектов жилищно-крммунального хозяйства Новосибирской области к работе в осенне-зимний период на 2013-2015 годы" за счет средств областного бюджета</t>
  </si>
  <si>
    <t>0908161</t>
  </si>
  <si>
    <t>Прочая закупка товаров, работ и услуг для обеспечения государственных (муниципальных) нужд</t>
  </si>
  <si>
    <t>Пособия, компенсации, меры социальной поддержки по публичным нормативным обязательствам</t>
  </si>
  <si>
    <t>313</t>
  </si>
  <si>
    <t>Заместитель главы</t>
  </si>
  <si>
    <t>С учетом изменений</t>
  </si>
  <si>
    <t>Внесенные изменения</t>
  </si>
  <si>
    <t>Мероприятия по землеустройству и землепользованию</t>
  </si>
  <si>
    <t>Другие общегосударственные вопросы</t>
  </si>
  <si>
    <t>Выполнение других обязательств государства</t>
  </si>
  <si>
    <t>2010920</t>
  </si>
  <si>
    <t>ГРБС</t>
  </si>
  <si>
    <t>Приложение №4</t>
  </si>
  <si>
    <t>Ведомственная структура расходов бюджета</t>
  </si>
  <si>
    <t>Прочая закупка товаров, работ и услуг для обеспечения</t>
  </si>
  <si>
    <t>Субсидии местным бюджетам на реализацию мероприятий гос.программы по газификации</t>
  </si>
  <si>
    <t>Уплата налога на имущество организаций и земельного налога</t>
  </si>
  <si>
    <t>Федорова О.В.</t>
  </si>
  <si>
    <t>Субсидии на софинансирование объектов капитального строительства государственной (муниципальной) собственности)</t>
  </si>
  <si>
    <t>к решению Совета депутатов Верх-Ирменского сельсовета Ордынского района Новосибирской области</t>
  </si>
  <si>
    <t>о внесении изменений в решение Совета депутатов Верх-Ирменского сельсовета Ордынского района Новосибирской области</t>
  </si>
  <si>
    <t>Таблица 1</t>
  </si>
  <si>
    <t>0302054</t>
  </si>
  <si>
    <t>Резервный фонд Правительства Новосибирской области</t>
  </si>
  <si>
    <t>Прочие расходы</t>
  </si>
  <si>
    <t>851</t>
  </si>
  <si>
    <t>Организация и содержание мест захоронения</t>
  </si>
  <si>
    <t>522</t>
  </si>
  <si>
    <t>0907053</t>
  </si>
  <si>
    <t>Субсидии местным бюджетам на реализацию мероприятий ВЦП "Гос.поддержка мун.образ.по благоустройству территорий населенных пунктов и подготовке объектов ЖКХ к работе в осенне-зимний период"</t>
  </si>
  <si>
    <t xml:space="preserve">"О бюджете Верх-Ирменского сельсовета Ордынского района Новосибирской области на 2014 год и плановый период 2015 и 2016 годов" от 18.07.2014 г. № 22   </t>
  </si>
  <si>
    <t>Иные межбюджетные трансферты на реализацию мероприятий ведомственной целевой программы Новосибирской области "Государственная поддержка развития институтов местного самоуправления в Новосибирской области на 2013-2015годы"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</si>
</sst>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0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9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1" fillId="0" borderId="12" xfId="0" applyFont="1" applyBorder="1"/>
    <xf numFmtId="0" fontId="1" fillId="0" borderId="0" xfId="0" applyFont="1" applyBorder="1"/>
    <xf numFmtId="49" fontId="1" fillId="0" borderId="1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1" xfId="0" applyFont="1" applyBorder="1"/>
    <xf numFmtId="164" fontId="1" fillId="0" borderId="11" xfId="0" applyNumberFormat="1" applyFont="1" applyBorder="1"/>
    <xf numFmtId="0" fontId="2" fillId="0" borderId="14" xfId="0" applyFont="1" applyBorder="1"/>
    <xf numFmtId="0" fontId="2" fillId="0" borderId="10" xfId="0" applyFont="1" applyBorder="1"/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0" borderId="9" xfId="0" applyNumberFormat="1" applyFont="1" applyBorder="1"/>
    <xf numFmtId="0" fontId="2" fillId="0" borderId="18" xfId="0" applyFont="1" applyBorder="1"/>
    <xf numFmtId="0" fontId="2" fillId="0" borderId="20" xfId="0" applyFont="1" applyBorder="1"/>
    <xf numFmtId="49" fontId="1" fillId="0" borderId="16" xfId="0" applyNumberFormat="1" applyFont="1" applyBorder="1" applyAlignment="1">
      <alignment horizontal="center"/>
    </xf>
    <xf numFmtId="0" fontId="2" fillId="0" borderId="16" xfId="0" applyFont="1" applyBorder="1"/>
    <xf numFmtId="0" fontId="1" fillId="0" borderId="21" xfId="0" applyFont="1" applyBorder="1"/>
    <xf numFmtId="0" fontId="2" fillId="0" borderId="22" xfId="0" applyFont="1" applyBorder="1"/>
    <xf numFmtId="49" fontId="1" fillId="0" borderId="17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2" fillId="0" borderId="17" xfId="0" applyFont="1" applyBorder="1"/>
    <xf numFmtId="164" fontId="1" fillId="0" borderId="17" xfId="0" applyNumberFormat="1" applyFont="1" applyBorder="1"/>
    <xf numFmtId="0" fontId="2" fillId="0" borderId="12" xfId="0" applyFont="1" applyBorder="1"/>
    <xf numFmtId="49" fontId="3" fillId="0" borderId="11" xfId="0" applyNumberFormat="1" applyFont="1" applyBorder="1" applyAlignment="1">
      <alignment horizontal="center"/>
    </xf>
    <xf numFmtId="164" fontId="2" fillId="0" borderId="11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Border="1"/>
    <xf numFmtId="0" fontId="1" fillId="0" borderId="7" xfId="0" applyFont="1" applyBorder="1"/>
    <xf numFmtId="0" fontId="3" fillId="0" borderId="7" xfId="0" applyFont="1" applyBorder="1"/>
    <xf numFmtId="49" fontId="3" fillId="0" borderId="5" xfId="0" applyNumberFormat="1" applyFont="1" applyBorder="1" applyAlignment="1">
      <alignment horizontal="center"/>
    </xf>
    <xf numFmtId="164" fontId="3" fillId="0" borderId="5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49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/>
    <xf numFmtId="0" fontId="2" fillId="0" borderId="21" xfId="0" applyFont="1" applyBorder="1"/>
    <xf numFmtId="164" fontId="2" fillId="0" borderId="16" xfId="0" applyNumberFormat="1" applyFont="1" applyBorder="1"/>
    <xf numFmtId="49" fontId="2" fillId="0" borderId="16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164" fontId="2" fillId="0" borderId="17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164" fontId="1" fillId="0" borderId="11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2" fillId="0" borderId="10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4" fontId="2" fillId="0" borderId="5" xfId="0" applyNumberFormat="1" applyFont="1" applyBorder="1"/>
    <xf numFmtId="164" fontId="0" fillId="0" borderId="0" xfId="0" applyNumberFormat="1"/>
    <xf numFmtId="164" fontId="0" fillId="0" borderId="24" xfId="0" applyNumberFormat="1" applyBorder="1"/>
    <xf numFmtId="164" fontId="17" fillId="0" borderId="24" xfId="0" applyNumberFormat="1" applyFont="1" applyBorder="1"/>
    <xf numFmtId="164" fontId="15" fillId="0" borderId="15" xfId="0" applyNumberFormat="1" applyFont="1" applyBorder="1"/>
    <xf numFmtId="164" fontId="15" fillId="0" borderId="24" xfId="0" applyNumberFormat="1" applyFont="1" applyBorder="1"/>
    <xf numFmtId="164" fontId="2" fillId="2" borderId="9" xfId="0" applyNumberFormat="1" applyFont="1" applyFill="1" applyBorder="1"/>
    <xf numFmtId="164" fontId="15" fillId="2" borderId="15" xfId="0" applyNumberFormat="1" applyFont="1" applyFill="1" applyBorder="1"/>
    <xf numFmtId="164" fontId="15" fillId="0" borderId="25" xfId="0" applyNumberFormat="1" applyFont="1" applyBorder="1"/>
    <xf numFmtId="164" fontId="15" fillId="0" borderId="23" xfId="0" applyNumberFormat="1" applyFont="1" applyBorder="1"/>
    <xf numFmtId="164" fontId="2" fillId="0" borderId="9" xfId="0" applyNumberFormat="1" applyFont="1" applyBorder="1" applyAlignment="1"/>
    <xf numFmtId="164" fontId="15" fillId="0" borderId="15" xfId="0" applyNumberFormat="1" applyFont="1" applyBorder="1" applyAlignment="1"/>
    <xf numFmtId="0" fontId="2" fillId="2" borderId="13" xfId="0" applyFont="1" applyFill="1" applyBorder="1" applyAlignment="1">
      <alignment horizontal="left" vertical="top" wrapText="1"/>
    </xf>
    <xf numFmtId="49" fontId="2" fillId="2" borderId="9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164" fontId="17" fillId="0" borderId="23" xfId="0" applyNumberFormat="1" applyFont="1" applyBorder="1"/>
    <xf numFmtId="164" fontId="16" fillId="0" borderId="8" xfId="0" applyNumberFormat="1" applyFont="1" applyBorder="1"/>
    <xf numFmtId="0" fontId="2" fillId="2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164" fontId="2" fillId="3" borderId="9" xfId="0" applyNumberFormat="1" applyFont="1" applyFill="1" applyBorder="1"/>
    <xf numFmtId="164" fontId="15" fillId="3" borderId="15" xfId="0" applyNumberFormat="1" applyFont="1" applyFill="1" applyBorder="1"/>
    <xf numFmtId="0" fontId="13" fillId="3" borderId="9" xfId="0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right"/>
    </xf>
    <xf numFmtId="49" fontId="2" fillId="3" borderId="1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2" borderId="10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vertical="center"/>
    </xf>
    <xf numFmtId="164" fontId="15" fillId="2" borderId="15" xfId="0" applyNumberFormat="1" applyFont="1" applyFill="1" applyBorder="1" applyAlignment="1">
      <alignment vertical="center"/>
    </xf>
    <xf numFmtId="0" fontId="2" fillId="3" borderId="10" xfId="0" applyFont="1" applyFill="1" applyBorder="1"/>
    <xf numFmtId="0" fontId="2" fillId="3" borderId="0" xfId="0" applyFont="1" applyFill="1"/>
    <xf numFmtId="164" fontId="2" fillId="3" borderId="11" xfId="0" applyNumberFormat="1" applyFont="1" applyFill="1" applyBorder="1"/>
    <xf numFmtId="164" fontId="15" fillId="3" borderId="24" xfId="0" applyNumberFormat="1" applyFont="1" applyFill="1" applyBorder="1"/>
    <xf numFmtId="0" fontId="2" fillId="3" borderId="10" xfId="0" applyFont="1" applyFill="1" applyBorder="1" applyAlignment="1">
      <alignment horizontal="left" vertical="top" wrapText="1"/>
    </xf>
    <xf numFmtId="165" fontId="2" fillId="3" borderId="9" xfId="0" applyNumberFormat="1" applyFont="1" applyFill="1" applyBorder="1"/>
    <xf numFmtId="0" fontId="2" fillId="3" borderId="20" xfId="0" applyFont="1" applyFill="1" applyBorder="1"/>
    <xf numFmtId="0" fontId="2" fillId="3" borderId="16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/>
    </xf>
    <xf numFmtId="49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4" fontId="2" fillId="3" borderId="16" xfId="0" applyNumberFormat="1" applyFont="1" applyFill="1" applyBorder="1"/>
    <xf numFmtId="0" fontId="2" fillId="3" borderId="17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49" fontId="2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64" fontId="2" fillId="3" borderId="17" xfId="0" applyNumberFormat="1" applyFont="1" applyFill="1" applyBorder="1"/>
    <xf numFmtId="164" fontId="1" fillId="0" borderId="17" xfId="0" applyNumberFormat="1" applyFont="1" applyBorder="1" applyAlignment="1">
      <alignment horizontal="right"/>
    </xf>
    <xf numFmtId="0" fontId="2" fillId="3" borderId="9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vertical="center"/>
    </xf>
    <xf numFmtId="164" fontId="15" fillId="3" borderId="15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vertical="center"/>
    </xf>
    <xf numFmtId="164" fontId="15" fillId="3" borderId="24" xfId="0" applyNumberFormat="1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wrapText="1"/>
    </xf>
    <xf numFmtId="1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/>
    <xf numFmtId="164" fontId="15" fillId="2" borderId="15" xfId="0" applyNumberFormat="1" applyFont="1" applyFill="1" applyBorder="1" applyAlignment="1"/>
    <xf numFmtId="49" fontId="2" fillId="3" borderId="14" xfId="0" applyNumberFormat="1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49" fontId="2" fillId="2" borderId="14" xfId="0" applyNumberFormat="1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wrapText="1"/>
    </xf>
    <xf numFmtId="0" fontId="2" fillId="2" borderId="14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0" borderId="14" xfId="0" applyFont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0" fillId="2" borderId="22" xfId="0" applyFill="1" applyBorder="1" applyAlignment="1">
      <alignment wrapText="1"/>
    </xf>
    <xf numFmtId="49" fontId="0" fillId="3" borderId="10" xfId="0" applyNumberFormat="1" applyFill="1" applyBorder="1" applyAlignment="1">
      <alignment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2" borderId="10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3" borderId="14" xfId="0" applyFont="1" applyFill="1" applyBorder="1" applyAlignment="1">
      <alignment wrapText="1"/>
    </xf>
    <xf numFmtId="49" fontId="0" fillId="0" borderId="10" xfId="0" applyNumberFormat="1" applyBorder="1" applyAlignment="1">
      <alignment wrapText="1"/>
    </xf>
    <xf numFmtId="49" fontId="1" fillId="0" borderId="12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0" fontId="0" fillId="0" borderId="10" xfId="0" applyFont="1" applyBorder="1" applyAlignment="1">
      <alignment wrapText="1"/>
    </xf>
    <xf numFmtId="49" fontId="1" fillId="0" borderId="21" xfId="0" applyNumberFormat="1" applyFont="1" applyBorder="1" applyAlignment="1">
      <alignment wrapText="1"/>
    </xf>
    <xf numFmtId="0" fontId="7" fillId="0" borderId="22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12" fillId="0" borderId="5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21" xfId="0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49" fontId="0" fillId="0" borderId="9" xfId="0" applyNumberFormat="1" applyFont="1" applyBorder="1" applyAlignment="1">
      <alignment wrapText="1"/>
    </xf>
    <xf numFmtId="49" fontId="0" fillId="0" borderId="14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wrapText="1"/>
    </xf>
    <xf numFmtId="164" fontId="0" fillId="0" borderId="5" xfId="0" applyNumberFormat="1" applyBorder="1" applyAlignment="1">
      <alignment wrapText="1"/>
    </xf>
    <xf numFmtId="49" fontId="0" fillId="0" borderId="22" xfId="0" applyNumberFormat="1" applyBorder="1" applyAlignment="1">
      <alignment wrapText="1"/>
    </xf>
    <xf numFmtId="0" fontId="2" fillId="0" borderId="13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4"/>
  <sheetViews>
    <sheetView workbookViewId="0">
      <selection activeCell="A12" sqref="A12:N124"/>
    </sheetView>
  </sheetViews>
  <sheetFormatPr defaultRowHeight="15.75"/>
  <cols>
    <col min="1" max="5" width="9.140625" style="1"/>
    <col min="6" max="6" width="13.7109375" style="1" customWidth="1"/>
    <col min="7" max="7" width="10.140625" style="60" customWidth="1"/>
    <col min="8" max="9" width="9.140625" style="1"/>
    <col min="10" max="10" width="11.42578125" style="1" customWidth="1"/>
    <col min="11" max="11" width="10.140625" style="1" customWidth="1"/>
    <col min="12" max="12" width="11.7109375" style="1" customWidth="1"/>
    <col min="13" max="13" width="10.28515625" style="1" customWidth="1"/>
    <col min="14" max="14" width="11.42578125" style="1" customWidth="1"/>
    <col min="15" max="15" width="10.7109375" style="1" customWidth="1"/>
    <col min="16" max="16384" width="9.140625" style="1"/>
  </cols>
  <sheetData>
    <row r="1" spans="1:14">
      <c r="A1" s="243" t="s">
        <v>102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4"/>
    </row>
    <row r="2" spans="1:14">
      <c r="A2" s="245" t="s">
        <v>109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4"/>
    </row>
    <row r="3" spans="1:14">
      <c r="A3" s="245" t="s">
        <v>110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32.25" customHeight="1">
      <c r="A4" s="2"/>
      <c r="B4" s="3"/>
      <c r="C4" s="246" t="s">
        <v>120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4"/>
    </row>
    <row r="5" spans="1:14">
      <c r="J5" s="60"/>
      <c r="K5" s="60"/>
      <c r="M5" s="53"/>
      <c r="N5" s="99"/>
    </row>
    <row r="6" spans="1:14">
      <c r="J6" s="60"/>
      <c r="K6" s="248" t="s">
        <v>3</v>
      </c>
      <c r="L6" s="248"/>
      <c r="M6" s="244"/>
      <c r="N6" s="244"/>
    </row>
    <row r="7" spans="1:14">
      <c r="J7" s="60"/>
      <c r="K7" s="60"/>
      <c r="M7" s="53"/>
      <c r="N7" s="99"/>
    </row>
    <row r="8" spans="1:14">
      <c r="A8" s="231" t="s">
        <v>103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2"/>
      <c r="N8" s="232"/>
    </row>
    <row r="9" spans="1:14">
      <c r="A9" s="231" t="s">
        <v>68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2"/>
      <c r="N9" s="232"/>
    </row>
    <row r="10" spans="1:14"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53"/>
      <c r="N10" s="99"/>
    </row>
    <row r="11" spans="1:14" ht="16.5" thickBot="1">
      <c r="J11" s="60"/>
      <c r="K11" s="60"/>
      <c r="L11" s="4" t="s">
        <v>6</v>
      </c>
      <c r="M11" s="53"/>
      <c r="N11" s="99"/>
    </row>
    <row r="12" spans="1:14" ht="16.5" thickBot="1">
      <c r="A12" s="263" t="s">
        <v>7</v>
      </c>
      <c r="B12" s="264"/>
      <c r="C12" s="264"/>
      <c r="D12" s="264"/>
      <c r="E12" s="264"/>
      <c r="F12" s="264"/>
      <c r="G12" s="251" t="s">
        <v>101</v>
      </c>
      <c r="H12" s="270" t="s">
        <v>8</v>
      </c>
      <c r="I12" s="272" t="s">
        <v>9</v>
      </c>
      <c r="J12" s="94" t="s">
        <v>10</v>
      </c>
      <c r="K12" s="95" t="s">
        <v>11</v>
      </c>
      <c r="L12" s="97" t="s">
        <v>12</v>
      </c>
      <c r="M12" s="241" t="s">
        <v>96</v>
      </c>
      <c r="N12" s="274" t="s">
        <v>95</v>
      </c>
    </row>
    <row r="13" spans="1:14" ht="16.5" thickBot="1">
      <c r="A13" s="265"/>
      <c r="B13" s="266"/>
      <c r="C13" s="266"/>
      <c r="D13" s="266"/>
      <c r="E13" s="266"/>
      <c r="F13" s="266"/>
      <c r="G13" s="252"/>
      <c r="H13" s="271"/>
      <c r="I13" s="273"/>
      <c r="J13" s="93" t="s">
        <v>13</v>
      </c>
      <c r="K13" s="96" t="s">
        <v>14</v>
      </c>
      <c r="L13" s="6">
        <v>2014</v>
      </c>
      <c r="M13" s="242"/>
      <c r="N13" s="275"/>
    </row>
    <row r="14" spans="1:14">
      <c r="A14" s="7" t="s">
        <v>15</v>
      </c>
      <c r="B14" s="8"/>
      <c r="C14" s="8"/>
      <c r="D14" s="8"/>
      <c r="E14" s="8"/>
      <c r="F14" s="77"/>
      <c r="G14" s="61"/>
      <c r="H14" s="5"/>
      <c r="I14" s="9"/>
      <c r="J14" s="61"/>
      <c r="K14" s="78"/>
      <c r="L14" s="5"/>
      <c r="M14" s="33"/>
      <c r="N14" s="100"/>
    </row>
    <row r="15" spans="1:14">
      <c r="A15" s="239" t="s">
        <v>69</v>
      </c>
      <c r="B15" s="276"/>
      <c r="C15" s="276"/>
      <c r="D15" s="276"/>
      <c r="E15" s="276"/>
      <c r="F15" s="9"/>
      <c r="G15" s="72">
        <v>555</v>
      </c>
      <c r="H15" s="12" t="s">
        <v>16</v>
      </c>
      <c r="I15" s="41" t="s">
        <v>17</v>
      </c>
      <c r="J15" s="70"/>
      <c r="K15" s="44"/>
      <c r="L15" s="15">
        <f>SUM(L16)</f>
        <v>464.3</v>
      </c>
      <c r="M15" s="33"/>
      <c r="N15" s="101">
        <f>SUM(N16)</f>
        <v>464.3</v>
      </c>
    </row>
    <row r="16" spans="1:14" ht="18" customHeight="1">
      <c r="A16" s="16" t="s">
        <v>18</v>
      </c>
      <c r="B16" s="17"/>
      <c r="C16" s="17"/>
      <c r="D16" s="17"/>
      <c r="E16" s="17"/>
      <c r="F16" s="17"/>
      <c r="G16" s="71">
        <v>555</v>
      </c>
      <c r="H16" s="18" t="s">
        <v>19</v>
      </c>
      <c r="I16" s="19" t="s">
        <v>17</v>
      </c>
      <c r="J16" s="71">
        <f>SUM(J17)</f>
        <v>2010203</v>
      </c>
      <c r="K16" s="79"/>
      <c r="L16" s="20">
        <f>SUM(L17)</f>
        <v>464.3</v>
      </c>
      <c r="M16" s="20"/>
      <c r="N16" s="102">
        <f>SUM(N17)</f>
        <v>464.3</v>
      </c>
    </row>
    <row r="17" spans="1:14" ht="45.75" customHeight="1">
      <c r="A17" s="198" t="s">
        <v>70</v>
      </c>
      <c r="B17" s="223"/>
      <c r="C17" s="223"/>
      <c r="D17" s="223"/>
      <c r="E17" s="223"/>
      <c r="F17" s="151"/>
      <c r="G17" s="141">
        <v>555</v>
      </c>
      <c r="H17" s="134" t="s">
        <v>19</v>
      </c>
      <c r="I17" s="139" t="s">
        <v>17</v>
      </c>
      <c r="J17" s="141">
        <v>2010203</v>
      </c>
      <c r="K17" s="135">
        <v>121</v>
      </c>
      <c r="L17" s="131">
        <v>464.3</v>
      </c>
      <c r="M17" s="156"/>
      <c r="N17" s="132">
        <v>464.3</v>
      </c>
    </row>
    <row r="18" spans="1:14">
      <c r="A18" s="21"/>
      <c r="B18" s="22"/>
      <c r="C18" s="22"/>
      <c r="D18" s="22"/>
      <c r="E18" s="22"/>
      <c r="F18" s="22"/>
      <c r="G18" s="62"/>
      <c r="H18" s="23"/>
      <c r="I18" s="22"/>
      <c r="J18" s="62"/>
      <c r="K18" s="80"/>
      <c r="L18" s="24"/>
      <c r="M18" s="33"/>
      <c r="N18" s="103"/>
    </row>
    <row r="19" spans="1:14">
      <c r="A19" s="10" t="s">
        <v>20</v>
      </c>
      <c r="B19" s="11"/>
      <c r="C19" s="11"/>
      <c r="D19" s="11"/>
      <c r="E19" s="11"/>
      <c r="F19" s="11"/>
      <c r="G19" s="72"/>
      <c r="H19" s="12"/>
      <c r="I19" s="9"/>
      <c r="J19" s="70"/>
      <c r="K19" s="44"/>
      <c r="L19" s="14"/>
      <c r="M19" s="33"/>
      <c r="N19" s="100"/>
    </row>
    <row r="20" spans="1:14">
      <c r="A20" s="10" t="s">
        <v>21</v>
      </c>
      <c r="B20" s="11"/>
      <c r="C20" s="11"/>
      <c r="D20" s="11"/>
      <c r="E20" s="11"/>
      <c r="F20" s="11"/>
      <c r="G20" s="72"/>
      <c r="H20" s="12"/>
      <c r="I20" s="9"/>
      <c r="J20" s="70"/>
      <c r="K20" s="44"/>
      <c r="L20" s="14"/>
      <c r="M20" s="33"/>
      <c r="N20" s="100"/>
    </row>
    <row r="21" spans="1:14">
      <c r="A21" s="25" t="s">
        <v>22</v>
      </c>
      <c r="B21" s="26"/>
      <c r="C21" s="26"/>
      <c r="D21" s="26"/>
      <c r="E21" s="26"/>
      <c r="F21" s="26"/>
      <c r="G21" s="128">
        <v>555</v>
      </c>
      <c r="H21" s="27" t="s">
        <v>19</v>
      </c>
      <c r="I21" s="28" t="s">
        <v>23</v>
      </c>
      <c r="J21" s="63"/>
      <c r="K21" s="81"/>
      <c r="L21" s="30">
        <f>SUM(L24+L30)</f>
        <v>2940.7000000000003</v>
      </c>
      <c r="M21" s="33"/>
      <c r="N21" s="101">
        <f>SUM(N24)</f>
        <v>2940.7000000000003</v>
      </c>
    </row>
    <row r="22" spans="1:14">
      <c r="A22" s="31" t="s">
        <v>24</v>
      </c>
      <c r="B22" s="9"/>
      <c r="C22" s="9"/>
      <c r="D22" s="9"/>
      <c r="E22" s="9"/>
      <c r="F22" s="9"/>
      <c r="G22" s="70"/>
      <c r="H22" s="32"/>
      <c r="I22" s="9"/>
      <c r="J22" s="70"/>
      <c r="K22" s="44"/>
      <c r="L22" s="33"/>
      <c r="M22" s="55"/>
      <c r="N22" s="106"/>
    </row>
    <row r="23" spans="1:14">
      <c r="A23" s="31" t="s">
        <v>25</v>
      </c>
      <c r="B23" s="9"/>
      <c r="C23" s="9"/>
      <c r="D23" s="9"/>
      <c r="E23" s="9"/>
      <c r="F23" s="9"/>
      <c r="G23" s="70"/>
      <c r="H23" s="32"/>
      <c r="I23" s="9"/>
      <c r="J23" s="70"/>
      <c r="K23" s="44"/>
      <c r="L23" s="14"/>
      <c r="M23" s="33"/>
      <c r="N23" s="103"/>
    </row>
    <row r="24" spans="1:14">
      <c r="A24" s="16" t="s">
        <v>26</v>
      </c>
      <c r="B24" s="17"/>
      <c r="C24" s="17"/>
      <c r="D24" s="17"/>
      <c r="E24" s="17"/>
      <c r="F24" s="17"/>
      <c r="G24" s="71">
        <v>555</v>
      </c>
      <c r="H24" s="18" t="s">
        <v>19</v>
      </c>
      <c r="I24" s="19" t="s">
        <v>23</v>
      </c>
      <c r="J24" s="71">
        <v>2010204</v>
      </c>
      <c r="K24" s="79"/>
      <c r="L24" s="20">
        <f>SUM(L25+L26+L27+L28+L29)</f>
        <v>2940.6000000000004</v>
      </c>
      <c r="M24" s="20"/>
      <c r="N24" s="102">
        <f>SUM(N25+N26+N27+N28+N29+N30)</f>
        <v>2940.7000000000003</v>
      </c>
    </row>
    <row r="25" spans="1:14" ht="45" customHeight="1">
      <c r="A25" s="210" t="s">
        <v>70</v>
      </c>
      <c r="B25" s="235"/>
      <c r="C25" s="235"/>
      <c r="D25" s="235"/>
      <c r="E25" s="235"/>
      <c r="F25" s="17"/>
      <c r="G25" s="71">
        <v>555</v>
      </c>
      <c r="H25" s="18" t="s">
        <v>19</v>
      </c>
      <c r="I25" s="19" t="s">
        <v>23</v>
      </c>
      <c r="J25" s="71">
        <v>2010204</v>
      </c>
      <c r="K25" s="79">
        <v>121</v>
      </c>
      <c r="L25" s="20">
        <v>2133.9</v>
      </c>
      <c r="M25" s="20"/>
      <c r="N25" s="102">
        <v>2133.9</v>
      </c>
    </row>
    <row r="26" spans="1:14" ht="31.5" customHeight="1">
      <c r="A26" s="220" t="s">
        <v>71</v>
      </c>
      <c r="B26" s="199"/>
      <c r="C26" s="199"/>
      <c r="D26" s="199"/>
      <c r="E26" s="199"/>
      <c r="F26" s="22"/>
      <c r="G26" s="62">
        <v>555</v>
      </c>
      <c r="H26" s="56" t="s">
        <v>19</v>
      </c>
      <c r="I26" s="57" t="s">
        <v>23</v>
      </c>
      <c r="J26" s="62">
        <v>2010204</v>
      </c>
      <c r="K26" s="80">
        <v>122</v>
      </c>
      <c r="L26" s="55">
        <v>8.3000000000000007</v>
      </c>
      <c r="M26" s="20"/>
      <c r="N26" s="102">
        <v>8.3000000000000007</v>
      </c>
    </row>
    <row r="27" spans="1:14" ht="31.5" customHeight="1">
      <c r="A27" s="234" t="s">
        <v>72</v>
      </c>
      <c r="B27" s="204"/>
      <c r="C27" s="204"/>
      <c r="D27" s="204"/>
      <c r="E27" s="204"/>
      <c r="F27" s="157"/>
      <c r="G27" s="158">
        <v>555</v>
      </c>
      <c r="H27" s="159" t="s">
        <v>19</v>
      </c>
      <c r="I27" s="160" t="s">
        <v>23</v>
      </c>
      <c r="J27" s="158">
        <v>2010204</v>
      </c>
      <c r="K27" s="161">
        <v>244</v>
      </c>
      <c r="L27" s="162">
        <v>759.5</v>
      </c>
      <c r="M27" s="156"/>
      <c r="N27" s="132">
        <f>SUM(L27+M27)</f>
        <v>759.5</v>
      </c>
    </row>
    <row r="28" spans="1:14" ht="33" customHeight="1">
      <c r="A28" s="220" t="s">
        <v>73</v>
      </c>
      <c r="B28" s="199"/>
      <c r="C28" s="199"/>
      <c r="D28" s="199"/>
      <c r="E28" s="199"/>
      <c r="F28" s="22"/>
      <c r="G28" s="62">
        <v>555</v>
      </c>
      <c r="H28" s="56" t="s">
        <v>19</v>
      </c>
      <c r="I28" s="57" t="s">
        <v>23</v>
      </c>
      <c r="J28" s="62">
        <v>2010204</v>
      </c>
      <c r="K28" s="80">
        <v>851</v>
      </c>
      <c r="L28" s="55">
        <v>32</v>
      </c>
      <c r="M28" s="20"/>
      <c r="N28" s="102">
        <v>32</v>
      </c>
    </row>
    <row r="29" spans="1:14" ht="29.25" customHeight="1">
      <c r="A29" s="220" t="s">
        <v>74</v>
      </c>
      <c r="B29" s="199"/>
      <c r="C29" s="199"/>
      <c r="D29" s="199"/>
      <c r="E29" s="199"/>
      <c r="F29" s="22"/>
      <c r="G29" s="62">
        <v>555</v>
      </c>
      <c r="H29" s="56" t="s">
        <v>19</v>
      </c>
      <c r="I29" s="57" t="s">
        <v>23</v>
      </c>
      <c r="J29" s="62">
        <v>2010204</v>
      </c>
      <c r="K29" s="80">
        <v>852</v>
      </c>
      <c r="L29" s="55">
        <v>6.9</v>
      </c>
      <c r="M29" s="20"/>
      <c r="N29" s="102">
        <v>6.9</v>
      </c>
    </row>
    <row r="30" spans="1:14" ht="30" customHeight="1">
      <c r="A30" s="220" t="s">
        <v>75</v>
      </c>
      <c r="B30" s="199"/>
      <c r="C30" s="199"/>
      <c r="D30" s="199"/>
      <c r="E30" s="199"/>
      <c r="F30" s="22"/>
      <c r="G30" s="62">
        <v>555</v>
      </c>
      <c r="H30" s="56" t="s">
        <v>19</v>
      </c>
      <c r="I30" s="57" t="s">
        <v>23</v>
      </c>
      <c r="J30" s="56" t="s">
        <v>76</v>
      </c>
      <c r="K30" s="80"/>
      <c r="L30" s="55">
        <v>0.1</v>
      </c>
      <c r="M30" s="20"/>
      <c r="N30" s="102">
        <f>SUM(N31)</f>
        <v>0.1</v>
      </c>
    </row>
    <row r="31" spans="1:14" ht="48" customHeight="1">
      <c r="A31" s="210" t="s">
        <v>77</v>
      </c>
      <c r="B31" s="235"/>
      <c r="C31" s="235"/>
      <c r="D31" s="235"/>
      <c r="E31" s="235"/>
      <c r="F31" s="22"/>
      <c r="G31" s="62">
        <v>555</v>
      </c>
      <c r="H31" s="82" t="s">
        <v>19</v>
      </c>
      <c r="I31" s="57" t="s">
        <v>23</v>
      </c>
      <c r="J31" s="82" t="s">
        <v>76</v>
      </c>
      <c r="K31" s="80">
        <v>244</v>
      </c>
      <c r="L31" s="55">
        <v>0.1</v>
      </c>
      <c r="M31" s="20"/>
      <c r="N31" s="102">
        <v>0.1</v>
      </c>
    </row>
    <row r="32" spans="1:14">
      <c r="A32" s="21"/>
      <c r="B32" s="22"/>
      <c r="C32" s="22"/>
      <c r="D32" s="22"/>
      <c r="E32" s="22"/>
      <c r="F32" s="22"/>
      <c r="G32" s="62"/>
      <c r="H32" s="36"/>
      <c r="I32" s="22"/>
      <c r="J32" s="62"/>
      <c r="K32" s="80"/>
      <c r="L32" s="24"/>
      <c r="M32" s="33"/>
      <c r="N32" s="100"/>
    </row>
    <row r="33" spans="1:14">
      <c r="A33" s="10" t="s">
        <v>27</v>
      </c>
      <c r="B33" s="9"/>
      <c r="C33" s="9"/>
      <c r="D33" s="9"/>
      <c r="E33" s="9"/>
      <c r="F33" s="9"/>
      <c r="G33" s="70"/>
      <c r="H33" s="32" t="s">
        <v>19</v>
      </c>
      <c r="I33" s="13" t="s">
        <v>28</v>
      </c>
      <c r="J33" s="70"/>
      <c r="K33" s="44"/>
      <c r="L33" s="37">
        <f>L37</f>
        <v>48.3</v>
      </c>
      <c r="M33" s="33"/>
      <c r="N33" s="101">
        <f>SUM(N35)</f>
        <v>48.3</v>
      </c>
    </row>
    <row r="34" spans="1:14">
      <c r="A34" s="10" t="s">
        <v>29</v>
      </c>
      <c r="B34" s="9"/>
      <c r="C34" s="9"/>
      <c r="D34" s="9"/>
      <c r="E34" s="9"/>
      <c r="F34" s="9"/>
      <c r="G34" s="70"/>
      <c r="H34" s="32"/>
      <c r="I34" s="35"/>
      <c r="J34" s="70"/>
      <c r="K34" s="44"/>
      <c r="L34" s="37"/>
      <c r="M34" s="33"/>
      <c r="N34" s="103"/>
    </row>
    <row r="35" spans="1:14">
      <c r="A35" s="220" t="s">
        <v>26</v>
      </c>
      <c r="B35" s="199"/>
      <c r="C35" s="199"/>
      <c r="D35" s="199"/>
      <c r="E35" s="199"/>
      <c r="F35" s="17"/>
      <c r="G35" s="71">
        <v>555</v>
      </c>
      <c r="H35" s="18" t="s">
        <v>19</v>
      </c>
      <c r="I35" s="19" t="s">
        <v>28</v>
      </c>
      <c r="J35" s="71">
        <v>2010204</v>
      </c>
      <c r="K35" s="79"/>
      <c r="L35" s="64">
        <f>SUM(L37)</f>
        <v>48.3</v>
      </c>
      <c r="M35" s="20"/>
      <c r="N35" s="102">
        <f>SUM(N37)</f>
        <v>48.3</v>
      </c>
    </row>
    <row r="36" spans="1:14">
      <c r="A36" s="21" t="s">
        <v>30</v>
      </c>
      <c r="B36" s="22"/>
      <c r="C36" s="22"/>
      <c r="D36" s="22"/>
      <c r="E36" s="22"/>
      <c r="F36" s="22"/>
      <c r="G36" s="62"/>
      <c r="H36" s="36"/>
      <c r="I36" s="57"/>
      <c r="J36" s="62"/>
      <c r="K36" s="80"/>
      <c r="L36" s="24"/>
      <c r="M36" s="55"/>
      <c r="N36" s="106"/>
    </row>
    <row r="37" spans="1:14">
      <c r="A37" s="54" t="s">
        <v>31</v>
      </c>
      <c r="B37" s="26"/>
      <c r="C37" s="26"/>
      <c r="D37" s="26"/>
      <c r="E37" s="26"/>
      <c r="F37" s="26"/>
      <c r="G37" s="63">
        <v>555</v>
      </c>
      <c r="H37" s="43" t="s">
        <v>19</v>
      </c>
      <c r="I37" s="42" t="s">
        <v>28</v>
      </c>
      <c r="J37" s="43" t="s">
        <v>78</v>
      </c>
      <c r="K37" s="81">
        <v>540</v>
      </c>
      <c r="L37" s="29">
        <v>48.3</v>
      </c>
      <c r="M37" s="59"/>
      <c r="N37" s="107">
        <v>48.3</v>
      </c>
    </row>
    <row r="38" spans="1:14">
      <c r="A38" s="31"/>
      <c r="B38" s="9"/>
      <c r="C38" s="9"/>
      <c r="D38" s="9"/>
      <c r="E38" s="9"/>
      <c r="F38" s="9"/>
      <c r="G38" s="70"/>
      <c r="H38" s="34"/>
      <c r="I38" s="35"/>
      <c r="J38" s="34"/>
      <c r="K38" s="44"/>
      <c r="L38" s="14"/>
      <c r="M38" s="33"/>
      <c r="N38" s="100"/>
    </row>
    <row r="39" spans="1:14">
      <c r="A39" s="236" t="s">
        <v>62</v>
      </c>
      <c r="B39" s="237"/>
      <c r="C39" s="237"/>
      <c r="D39" s="237"/>
      <c r="E39" s="237"/>
      <c r="F39" s="9"/>
      <c r="G39" s="72">
        <v>555</v>
      </c>
      <c r="H39" s="32" t="s">
        <v>19</v>
      </c>
      <c r="I39" s="13" t="s">
        <v>52</v>
      </c>
      <c r="J39" s="34"/>
      <c r="K39" s="44"/>
      <c r="L39" s="83">
        <v>10</v>
      </c>
      <c r="M39" s="33"/>
      <c r="N39" s="101">
        <v>10</v>
      </c>
    </row>
    <row r="40" spans="1:14">
      <c r="A40" s="220" t="s">
        <v>67</v>
      </c>
      <c r="B40" s="199"/>
      <c r="C40" s="199"/>
      <c r="D40" s="199"/>
      <c r="E40" s="199"/>
      <c r="F40" s="17"/>
      <c r="G40" s="71">
        <v>555</v>
      </c>
      <c r="H40" s="18" t="s">
        <v>19</v>
      </c>
      <c r="I40" s="18" t="s">
        <v>52</v>
      </c>
      <c r="J40" s="18" t="s">
        <v>79</v>
      </c>
      <c r="K40" s="71"/>
      <c r="L40" s="84">
        <v>10</v>
      </c>
      <c r="M40" s="20"/>
      <c r="N40" s="102">
        <v>10</v>
      </c>
    </row>
    <row r="41" spans="1:14">
      <c r="A41" s="210" t="s">
        <v>80</v>
      </c>
      <c r="B41" s="235"/>
      <c r="C41" s="235"/>
      <c r="D41" s="235"/>
      <c r="E41" s="235"/>
      <c r="F41" s="17"/>
      <c r="G41" s="71">
        <v>555</v>
      </c>
      <c r="H41" s="18" t="s">
        <v>19</v>
      </c>
      <c r="I41" s="71">
        <v>11</v>
      </c>
      <c r="J41" s="85" t="s">
        <v>79</v>
      </c>
      <c r="K41" s="85" t="s">
        <v>63</v>
      </c>
      <c r="L41" s="84">
        <v>10</v>
      </c>
      <c r="M41" s="20"/>
      <c r="N41" s="102">
        <v>10</v>
      </c>
    </row>
    <row r="42" spans="1:14">
      <c r="A42" s="67"/>
      <c r="B42" s="68"/>
      <c r="C42" s="68"/>
      <c r="D42" s="68"/>
      <c r="E42" s="68"/>
      <c r="F42" s="9"/>
      <c r="G42" s="70"/>
      <c r="H42" s="34"/>
      <c r="I42" s="44"/>
      <c r="J42" s="114"/>
      <c r="K42" s="52"/>
      <c r="L42" s="115"/>
      <c r="M42" s="33"/>
      <c r="N42" s="103"/>
    </row>
    <row r="43" spans="1:14">
      <c r="A43" s="239" t="s">
        <v>98</v>
      </c>
      <c r="B43" s="240"/>
      <c r="C43" s="240"/>
      <c r="D43" s="240"/>
      <c r="E43" s="240"/>
      <c r="F43" s="240"/>
      <c r="G43" s="125">
        <v>555</v>
      </c>
      <c r="H43" s="27" t="s">
        <v>19</v>
      </c>
      <c r="I43" s="40">
        <v>13</v>
      </c>
      <c r="J43" s="116"/>
      <c r="K43" s="117"/>
      <c r="L43" s="168">
        <f>SUM(L44)</f>
        <v>34.200000000000003</v>
      </c>
      <c r="M43" s="59"/>
      <c r="N43" s="118">
        <f>SUM(N44)</f>
        <v>34.200000000000003</v>
      </c>
    </row>
    <row r="44" spans="1:14">
      <c r="A44" s="210" t="s">
        <v>99</v>
      </c>
      <c r="B44" s="238"/>
      <c r="C44" s="238"/>
      <c r="D44" s="238"/>
      <c r="E44" s="238"/>
      <c r="F44" s="238"/>
      <c r="G44" s="126">
        <v>555</v>
      </c>
      <c r="H44" s="18" t="s">
        <v>19</v>
      </c>
      <c r="I44" s="79">
        <v>13</v>
      </c>
      <c r="J44" s="85" t="s">
        <v>100</v>
      </c>
      <c r="K44" s="69"/>
      <c r="L44" s="84">
        <f>SUM(L45)</f>
        <v>34.200000000000003</v>
      </c>
      <c r="M44" s="20"/>
      <c r="N44" s="102">
        <f>SUM(N45)</f>
        <v>34.200000000000003</v>
      </c>
    </row>
    <row r="45" spans="1:14">
      <c r="A45" s="198" t="s">
        <v>77</v>
      </c>
      <c r="B45" s="204"/>
      <c r="C45" s="204"/>
      <c r="D45" s="204"/>
      <c r="E45" s="204"/>
      <c r="F45" s="204"/>
      <c r="G45" s="133">
        <v>555</v>
      </c>
      <c r="H45" s="134" t="s">
        <v>19</v>
      </c>
      <c r="I45" s="135">
        <v>13</v>
      </c>
      <c r="J45" s="136" t="s">
        <v>100</v>
      </c>
      <c r="K45" s="137" t="s">
        <v>64</v>
      </c>
      <c r="L45" s="138">
        <v>34.200000000000003</v>
      </c>
      <c r="M45" s="131"/>
      <c r="N45" s="132">
        <v>34.200000000000003</v>
      </c>
    </row>
    <row r="46" spans="1:14">
      <c r="A46" s="31"/>
      <c r="B46" s="9"/>
      <c r="C46" s="9"/>
      <c r="D46" s="9"/>
      <c r="E46" s="9"/>
      <c r="F46" s="9"/>
      <c r="G46" s="70"/>
      <c r="H46" s="32"/>
      <c r="I46" s="9"/>
      <c r="J46" s="70"/>
      <c r="K46" s="44"/>
      <c r="L46" s="14"/>
      <c r="M46" s="33"/>
      <c r="N46" s="100"/>
    </row>
    <row r="47" spans="1:14">
      <c r="A47" s="25" t="s">
        <v>33</v>
      </c>
      <c r="B47" s="26"/>
      <c r="C47" s="26"/>
      <c r="D47" s="26"/>
      <c r="E47" s="26"/>
      <c r="F47" s="26"/>
      <c r="G47" s="128">
        <v>555</v>
      </c>
      <c r="H47" s="27" t="s">
        <v>17</v>
      </c>
      <c r="I47" s="28" t="s">
        <v>34</v>
      </c>
      <c r="J47" s="63"/>
      <c r="K47" s="81"/>
      <c r="L47" s="30">
        <f>SUM(L49)</f>
        <v>186.4</v>
      </c>
      <c r="M47" s="33"/>
      <c r="N47" s="101">
        <f>SUM(N49)</f>
        <v>186.4</v>
      </c>
    </row>
    <row r="48" spans="1:14">
      <c r="A48" s="31" t="s">
        <v>81</v>
      </c>
      <c r="B48" s="9"/>
      <c r="C48" s="9"/>
      <c r="D48" s="9"/>
      <c r="E48" s="9"/>
      <c r="F48" s="9"/>
      <c r="G48" s="70"/>
      <c r="H48" s="32"/>
      <c r="I48" s="11"/>
      <c r="J48" s="70"/>
      <c r="K48" s="44"/>
      <c r="L48" s="15"/>
      <c r="M48" s="55"/>
      <c r="N48" s="106"/>
    </row>
    <row r="49" spans="1:15">
      <c r="A49" s="268" t="s">
        <v>82</v>
      </c>
      <c r="B49" s="269"/>
      <c r="C49" s="269"/>
      <c r="D49" s="269"/>
      <c r="E49" s="269"/>
      <c r="F49" s="9"/>
      <c r="G49" s="70">
        <v>555</v>
      </c>
      <c r="H49" s="34" t="s">
        <v>17</v>
      </c>
      <c r="I49" s="35" t="s">
        <v>34</v>
      </c>
      <c r="J49" s="70">
        <v>9905118</v>
      </c>
      <c r="K49" s="44"/>
      <c r="L49" s="33">
        <f>SUM(L50)</f>
        <v>186.4</v>
      </c>
      <c r="M49" s="33"/>
      <c r="N49" s="103">
        <f>SUM(N50)</f>
        <v>186.4</v>
      </c>
    </row>
    <row r="50" spans="1:15">
      <c r="A50" s="198" t="s">
        <v>70</v>
      </c>
      <c r="B50" s="223"/>
      <c r="C50" s="223"/>
      <c r="D50" s="223"/>
      <c r="E50" s="223"/>
      <c r="F50" s="151"/>
      <c r="G50" s="141">
        <v>555</v>
      </c>
      <c r="H50" s="134" t="s">
        <v>17</v>
      </c>
      <c r="I50" s="139" t="s">
        <v>34</v>
      </c>
      <c r="J50" s="141">
        <v>9905118</v>
      </c>
      <c r="K50" s="135">
        <v>121</v>
      </c>
      <c r="L50" s="131">
        <v>186.4</v>
      </c>
      <c r="M50" s="131"/>
      <c r="N50" s="132">
        <f>SUM(L50+M50)</f>
        <v>186.4</v>
      </c>
      <c r="O50" s="152"/>
    </row>
    <row r="51" spans="1:15">
      <c r="A51" s="31"/>
      <c r="B51" s="9"/>
      <c r="C51" s="9"/>
      <c r="D51" s="9"/>
      <c r="E51" s="9"/>
      <c r="F51" s="9"/>
      <c r="G51" s="70"/>
      <c r="H51" s="32"/>
      <c r="I51" s="9"/>
      <c r="J51" s="70"/>
      <c r="K51" s="44"/>
      <c r="L51" s="14"/>
      <c r="M51" s="33"/>
      <c r="N51" s="100"/>
    </row>
    <row r="52" spans="1:15">
      <c r="A52" s="10" t="s">
        <v>35</v>
      </c>
      <c r="B52" s="9"/>
      <c r="C52" s="9"/>
      <c r="D52" s="9"/>
      <c r="E52" s="9"/>
      <c r="F52" s="9"/>
      <c r="G52" s="72">
        <v>555</v>
      </c>
      <c r="H52" s="12" t="s">
        <v>34</v>
      </c>
      <c r="I52" s="41" t="s">
        <v>36</v>
      </c>
      <c r="J52" s="70"/>
      <c r="K52" s="44"/>
      <c r="L52" s="15">
        <f>SUM(L57+L55)</f>
        <v>157.9</v>
      </c>
      <c r="M52" s="33"/>
      <c r="N52" s="101">
        <f>SUM(N57+N55)</f>
        <v>157.9</v>
      </c>
    </row>
    <row r="53" spans="1:15">
      <c r="A53" s="10" t="s">
        <v>37</v>
      </c>
      <c r="B53" s="9"/>
      <c r="C53" s="9"/>
      <c r="D53" s="9"/>
      <c r="E53" s="9"/>
      <c r="F53" s="9"/>
      <c r="G53" s="70"/>
      <c r="H53" s="32"/>
      <c r="I53" s="38"/>
      <c r="J53" s="70"/>
      <c r="K53" s="44"/>
      <c r="L53" s="15"/>
      <c r="M53" s="33"/>
      <c r="N53" s="103"/>
    </row>
    <row r="54" spans="1:15">
      <c r="A54" s="25" t="s">
        <v>38</v>
      </c>
      <c r="B54" s="26"/>
      <c r="C54" s="26"/>
      <c r="D54" s="26"/>
      <c r="E54" s="26"/>
      <c r="F54" s="26"/>
      <c r="G54" s="63"/>
      <c r="H54" s="39"/>
      <c r="I54" s="40"/>
      <c r="J54" s="63"/>
      <c r="K54" s="81"/>
      <c r="L54" s="30"/>
      <c r="M54" s="33"/>
      <c r="N54" s="103"/>
    </row>
    <row r="55" spans="1:15">
      <c r="A55" s="220" t="s">
        <v>113</v>
      </c>
      <c r="B55" s="199"/>
      <c r="C55" s="199"/>
      <c r="D55" s="199"/>
      <c r="E55" s="199"/>
      <c r="F55" s="200"/>
      <c r="G55" s="63">
        <v>555</v>
      </c>
      <c r="H55" s="43" t="s">
        <v>34</v>
      </c>
      <c r="I55" s="42" t="s">
        <v>36</v>
      </c>
      <c r="J55" s="43" t="s">
        <v>112</v>
      </c>
      <c r="K55" s="81"/>
      <c r="L55" s="59">
        <v>80</v>
      </c>
      <c r="M55" s="20"/>
      <c r="N55" s="102">
        <f>SUM(N56)</f>
        <v>80</v>
      </c>
    </row>
    <row r="56" spans="1:15">
      <c r="A56" s="234" t="s">
        <v>80</v>
      </c>
      <c r="B56" s="204"/>
      <c r="C56" s="204"/>
      <c r="D56" s="204"/>
      <c r="E56" s="204"/>
      <c r="F56" s="205"/>
      <c r="G56" s="163">
        <v>555</v>
      </c>
      <c r="H56" s="164" t="s">
        <v>34</v>
      </c>
      <c r="I56" s="165" t="s">
        <v>36</v>
      </c>
      <c r="J56" s="164" t="s">
        <v>112</v>
      </c>
      <c r="K56" s="166">
        <v>870</v>
      </c>
      <c r="L56" s="167">
        <v>80</v>
      </c>
      <c r="M56" s="153"/>
      <c r="N56" s="154">
        <f>SUM(L56+M56)</f>
        <v>80</v>
      </c>
    </row>
    <row r="57" spans="1:15">
      <c r="A57" s="208" t="s">
        <v>39</v>
      </c>
      <c r="B57" s="209"/>
      <c r="C57" s="209"/>
      <c r="D57" s="209"/>
      <c r="E57" s="209"/>
      <c r="F57" s="209"/>
      <c r="G57" s="121">
        <v>555</v>
      </c>
      <c r="H57" s="18" t="s">
        <v>34</v>
      </c>
      <c r="I57" s="19" t="s">
        <v>36</v>
      </c>
      <c r="J57" s="86">
        <v>2012180</v>
      </c>
      <c r="K57" s="79"/>
      <c r="L57" s="20">
        <f>L58</f>
        <v>77.900000000000006</v>
      </c>
      <c r="M57" s="20"/>
      <c r="N57" s="102">
        <f>SUM(N58)</f>
        <v>77.900000000000006</v>
      </c>
    </row>
    <row r="58" spans="1:15" ht="31.5" customHeight="1">
      <c r="A58" s="210" t="s">
        <v>77</v>
      </c>
      <c r="B58" s="235"/>
      <c r="C58" s="235"/>
      <c r="D58" s="235"/>
      <c r="E58" s="235"/>
      <c r="F58" s="17"/>
      <c r="G58" s="71">
        <v>555</v>
      </c>
      <c r="H58" s="18" t="s">
        <v>34</v>
      </c>
      <c r="I58" s="19" t="s">
        <v>36</v>
      </c>
      <c r="J58" s="86">
        <v>2012180</v>
      </c>
      <c r="K58" s="79">
        <v>244</v>
      </c>
      <c r="L58" s="20">
        <v>77.900000000000006</v>
      </c>
      <c r="M58" s="20"/>
      <c r="N58" s="102">
        <v>77.900000000000006</v>
      </c>
    </row>
    <row r="59" spans="1:15">
      <c r="A59" s="31"/>
      <c r="B59" s="9"/>
      <c r="C59" s="9"/>
      <c r="D59" s="9"/>
      <c r="E59" s="9"/>
      <c r="F59" s="9"/>
      <c r="G59" s="70"/>
      <c r="H59" s="34"/>
      <c r="I59" s="35"/>
      <c r="J59" s="87"/>
      <c r="K59" s="44"/>
      <c r="L59" s="33"/>
      <c r="M59" s="33"/>
      <c r="N59" s="100"/>
    </row>
    <row r="60" spans="1:15">
      <c r="A60" s="253" t="s">
        <v>61</v>
      </c>
      <c r="B60" s="254"/>
      <c r="C60" s="254"/>
      <c r="D60" s="254"/>
      <c r="E60" s="255"/>
      <c r="F60" s="26"/>
      <c r="G60" s="128">
        <v>555</v>
      </c>
      <c r="H60" s="27" t="s">
        <v>23</v>
      </c>
      <c r="I60" s="27" t="s">
        <v>36</v>
      </c>
      <c r="J60" s="88"/>
      <c r="K60" s="63"/>
      <c r="L60" s="30">
        <f>SUM(L61)</f>
        <v>3873.7</v>
      </c>
      <c r="M60" s="33"/>
      <c r="N60" s="101">
        <f>SUM(N61)</f>
        <v>3873.7</v>
      </c>
    </row>
    <row r="61" spans="1:15">
      <c r="A61" s="256" t="s">
        <v>83</v>
      </c>
      <c r="B61" s="257"/>
      <c r="C61" s="257"/>
      <c r="D61" s="257"/>
      <c r="E61" s="258"/>
      <c r="F61" s="17"/>
      <c r="G61" s="71">
        <v>555</v>
      </c>
      <c r="H61" s="18" t="s">
        <v>23</v>
      </c>
      <c r="I61" s="18" t="s">
        <v>36</v>
      </c>
      <c r="J61" s="86">
        <v>6100405</v>
      </c>
      <c r="K61" s="71"/>
      <c r="L61" s="20">
        <f>SUM(L62)</f>
        <v>3873.7</v>
      </c>
      <c r="M61" s="20"/>
      <c r="N61" s="102">
        <f>SUM(N62)</f>
        <v>3873.7</v>
      </c>
    </row>
    <row r="62" spans="1:15" ht="30.75" customHeight="1">
      <c r="A62" s="210" t="s">
        <v>77</v>
      </c>
      <c r="B62" s="235"/>
      <c r="C62" s="235"/>
      <c r="D62" s="235"/>
      <c r="E62" s="235"/>
      <c r="F62" s="26"/>
      <c r="G62" s="63">
        <v>555</v>
      </c>
      <c r="H62" s="43" t="s">
        <v>23</v>
      </c>
      <c r="I62" s="43" t="s">
        <v>36</v>
      </c>
      <c r="J62" s="88">
        <v>6100405</v>
      </c>
      <c r="K62" s="63">
        <v>244</v>
      </c>
      <c r="L62" s="59">
        <v>3873.7</v>
      </c>
      <c r="M62" s="20"/>
      <c r="N62" s="102">
        <v>3873.7</v>
      </c>
    </row>
    <row r="63" spans="1:15">
      <c r="A63" s="67"/>
      <c r="B63" s="68"/>
      <c r="C63" s="68"/>
      <c r="D63" s="68"/>
      <c r="E63" s="68"/>
      <c r="F63" s="9"/>
      <c r="G63" s="70"/>
      <c r="H63" s="34"/>
      <c r="I63" s="35"/>
      <c r="J63" s="87"/>
      <c r="K63" s="44"/>
      <c r="L63" s="33"/>
      <c r="M63" s="33"/>
      <c r="N63" s="103"/>
    </row>
    <row r="64" spans="1:15">
      <c r="A64" s="236" t="s">
        <v>59</v>
      </c>
      <c r="B64" s="259"/>
      <c r="C64" s="259"/>
      <c r="D64" s="259"/>
      <c r="E64" s="259"/>
      <c r="F64" s="260"/>
      <c r="G64" s="127">
        <v>555</v>
      </c>
      <c r="H64" s="12" t="s">
        <v>23</v>
      </c>
      <c r="I64" s="41" t="s">
        <v>60</v>
      </c>
      <c r="J64" s="87"/>
      <c r="K64" s="44"/>
      <c r="L64" s="33">
        <f>SUM(L65)</f>
        <v>164</v>
      </c>
      <c r="M64" s="33"/>
      <c r="N64" s="103">
        <f>SUM(N65)</f>
        <v>464</v>
      </c>
    </row>
    <row r="65" spans="1:14">
      <c r="A65" s="210" t="s">
        <v>97</v>
      </c>
      <c r="B65" s="199"/>
      <c r="C65" s="199"/>
      <c r="D65" s="199"/>
      <c r="E65" s="199"/>
      <c r="F65" s="199"/>
      <c r="G65" s="126">
        <v>555</v>
      </c>
      <c r="H65" s="18" t="s">
        <v>23</v>
      </c>
      <c r="I65" s="19" t="s">
        <v>60</v>
      </c>
      <c r="J65" s="86">
        <v>2011000</v>
      </c>
      <c r="K65" s="79"/>
      <c r="L65" s="108">
        <f>SUM(L66)</f>
        <v>164</v>
      </c>
      <c r="M65" s="108"/>
      <c r="N65" s="109">
        <f>SUM(N66)</f>
        <v>464</v>
      </c>
    </row>
    <row r="66" spans="1:14" ht="30" customHeight="1">
      <c r="A66" s="201" t="s">
        <v>91</v>
      </c>
      <c r="B66" s="202"/>
      <c r="C66" s="202"/>
      <c r="D66" s="202"/>
      <c r="E66" s="202"/>
      <c r="F66" s="202"/>
      <c r="G66" s="194">
        <v>555</v>
      </c>
      <c r="H66" s="111" t="s">
        <v>23</v>
      </c>
      <c r="I66" s="112" t="s">
        <v>60</v>
      </c>
      <c r="J66" s="195">
        <v>2011000</v>
      </c>
      <c r="K66" s="120">
        <v>244</v>
      </c>
      <c r="L66" s="196">
        <v>164</v>
      </c>
      <c r="M66" s="196">
        <v>300</v>
      </c>
      <c r="N66" s="197">
        <f>SUM(L66+M66)</f>
        <v>464</v>
      </c>
    </row>
    <row r="67" spans="1:14">
      <c r="A67" s="67"/>
      <c r="B67" s="89"/>
      <c r="C67" s="89"/>
      <c r="D67" s="89"/>
      <c r="E67" s="89"/>
      <c r="F67" s="9"/>
      <c r="G67" s="70"/>
      <c r="H67" s="34"/>
      <c r="I67" s="35"/>
      <c r="J67" s="87"/>
      <c r="K67" s="44"/>
      <c r="L67" s="33"/>
      <c r="M67" s="33"/>
      <c r="N67" s="100"/>
    </row>
    <row r="68" spans="1:14">
      <c r="A68" s="25" t="s">
        <v>40</v>
      </c>
      <c r="B68" s="26"/>
      <c r="C68" s="26"/>
      <c r="D68" s="26"/>
      <c r="E68" s="26"/>
      <c r="F68" s="26"/>
      <c r="G68" s="128">
        <v>555</v>
      </c>
      <c r="H68" s="27" t="s">
        <v>41</v>
      </c>
      <c r="I68" s="28" t="s">
        <v>19</v>
      </c>
      <c r="J68" s="63"/>
      <c r="K68" s="81"/>
      <c r="L68" s="30">
        <f>SUM(L69)</f>
        <v>512.20000000000005</v>
      </c>
      <c r="M68" s="33"/>
      <c r="N68" s="101">
        <f>SUM(N69+N71)</f>
        <v>304</v>
      </c>
    </row>
    <row r="69" spans="1:14" ht="33" customHeight="1">
      <c r="A69" s="277" t="s">
        <v>84</v>
      </c>
      <c r="B69" s="209"/>
      <c r="C69" s="209"/>
      <c r="D69" s="209"/>
      <c r="E69" s="209"/>
      <c r="F69" s="209"/>
      <c r="G69" s="179">
        <v>555</v>
      </c>
      <c r="H69" s="180" t="s">
        <v>41</v>
      </c>
      <c r="I69" s="181" t="s">
        <v>19</v>
      </c>
      <c r="J69" s="182">
        <v>2016502</v>
      </c>
      <c r="K69" s="181"/>
      <c r="L69" s="183">
        <f>SUM(L70)</f>
        <v>512.20000000000005</v>
      </c>
      <c r="M69" s="184"/>
      <c r="N69" s="185">
        <f>SUM(N70)</f>
        <v>0</v>
      </c>
    </row>
    <row r="70" spans="1:14" ht="32.25" customHeight="1">
      <c r="A70" s="261" t="s">
        <v>85</v>
      </c>
      <c r="B70" s="207"/>
      <c r="C70" s="207"/>
      <c r="D70" s="207"/>
      <c r="E70" s="262"/>
      <c r="F70" s="110"/>
      <c r="G70" s="145">
        <v>555</v>
      </c>
      <c r="H70" s="146" t="s">
        <v>41</v>
      </c>
      <c r="I70" s="147" t="s">
        <v>19</v>
      </c>
      <c r="J70" s="148">
        <v>2016502</v>
      </c>
      <c r="K70" s="147" t="s">
        <v>65</v>
      </c>
      <c r="L70" s="149">
        <v>512.20000000000005</v>
      </c>
      <c r="M70" s="149">
        <v>-512.20000000000005</v>
      </c>
      <c r="N70" s="150">
        <f>SUM(L70+M70)</f>
        <v>0</v>
      </c>
    </row>
    <row r="71" spans="1:14" ht="32.25" customHeight="1">
      <c r="A71" s="206" t="s">
        <v>91</v>
      </c>
      <c r="B71" s="207"/>
      <c r="C71" s="207"/>
      <c r="D71" s="207"/>
      <c r="E71" s="207"/>
      <c r="F71" s="278"/>
      <c r="G71" s="145">
        <v>555</v>
      </c>
      <c r="H71" s="146" t="s">
        <v>41</v>
      </c>
      <c r="I71" s="147" t="s">
        <v>19</v>
      </c>
      <c r="J71" s="148">
        <v>2016502</v>
      </c>
      <c r="K71" s="147" t="s">
        <v>64</v>
      </c>
      <c r="L71" s="149">
        <v>0</v>
      </c>
      <c r="M71" s="149">
        <v>304</v>
      </c>
      <c r="N71" s="150">
        <f>SUM(L71+M71)</f>
        <v>304</v>
      </c>
    </row>
    <row r="72" spans="1:14">
      <c r="A72" s="66"/>
      <c r="B72" s="65"/>
      <c r="C72" s="65"/>
      <c r="D72" s="65"/>
      <c r="E72" s="65"/>
      <c r="F72" s="65"/>
      <c r="G72" s="123"/>
      <c r="H72" s="34"/>
      <c r="I72" s="35"/>
      <c r="J72" s="70"/>
      <c r="K72" s="35"/>
      <c r="L72" s="33"/>
      <c r="M72" s="33"/>
      <c r="N72" s="100"/>
    </row>
    <row r="73" spans="1:14">
      <c r="A73" s="10" t="s">
        <v>42</v>
      </c>
      <c r="B73" s="65"/>
      <c r="C73" s="65"/>
      <c r="D73" s="65"/>
      <c r="E73" s="65"/>
      <c r="F73" s="65"/>
      <c r="G73" s="129">
        <v>555</v>
      </c>
      <c r="H73" s="12" t="s">
        <v>41</v>
      </c>
      <c r="I73" s="41" t="s">
        <v>17</v>
      </c>
      <c r="J73" s="70"/>
      <c r="K73" s="35"/>
      <c r="L73" s="15">
        <f>SUM(L74+L77+L81)</f>
        <v>12082</v>
      </c>
      <c r="M73" s="33"/>
      <c r="N73" s="101">
        <f>SUM(N74+N77+N81+N79)</f>
        <v>13280.6</v>
      </c>
    </row>
    <row r="74" spans="1:14">
      <c r="A74" s="208" t="s">
        <v>86</v>
      </c>
      <c r="B74" s="214"/>
      <c r="C74" s="214"/>
      <c r="D74" s="214"/>
      <c r="E74" s="214"/>
      <c r="F74" s="76"/>
      <c r="G74" s="121">
        <v>555</v>
      </c>
      <c r="H74" s="18" t="s">
        <v>41</v>
      </c>
      <c r="I74" s="19" t="s">
        <v>17</v>
      </c>
      <c r="J74" s="71">
        <v>2016503</v>
      </c>
      <c r="K74" s="19"/>
      <c r="L74" s="20">
        <f>SUM(L75)+L76</f>
        <v>3404.8</v>
      </c>
      <c r="M74" s="20"/>
      <c r="N74" s="102">
        <f>SUM(N75+N76)</f>
        <v>3404.8</v>
      </c>
    </row>
    <row r="75" spans="1:14">
      <c r="A75" s="198" t="s">
        <v>77</v>
      </c>
      <c r="B75" s="223"/>
      <c r="C75" s="223"/>
      <c r="D75" s="223"/>
      <c r="E75" s="223"/>
      <c r="F75" s="143"/>
      <c r="G75" s="140">
        <v>555</v>
      </c>
      <c r="H75" s="134" t="s">
        <v>41</v>
      </c>
      <c r="I75" s="139" t="s">
        <v>17</v>
      </c>
      <c r="J75" s="141">
        <v>2016503</v>
      </c>
      <c r="K75" s="139" t="s">
        <v>64</v>
      </c>
      <c r="L75" s="131">
        <v>3274.8</v>
      </c>
      <c r="M75" s="131"/>
      <c r="N75" s="132">
        <f>SUM(L75+M75)</f>
        <v>3274.8</v>
      </c>
    </row>
    <row r="76" spans="1:14">
      <c r="A76" s="198" t="s">
        <v>114</v>
      </c>
      <c r="B76" s="204"/>
      <c r="C76" s="204"/>
      <c r="D76" s="204"/>
      <c r="E76" s="204"/>
      <c r="F76" s="205"/>
      <c r="G76" s="140">
        <v>555</v>
      </c>
      <c r="H76" s="134" t="s">
        <v>41</v>
      </c>
      <c r="I76" s="139" t="s">
        <v>17</v>
      </c>
      <c r="J76" s="141">
        <v>2016503</v>
      </c>
      <c r="K76" s="139" t="s">
        <v>115</v>
      </c>
      <c r="L76" s="131">
        <v>130</v>
      </c>
      <c r="M76" s="131"/>
      <c r="N76" s="132">
        <f>SUM(L76+M76)</f>
        <v>130</v>
      </c>
    </row>
    <row r="77" spans="1:14">
      <c r="A77" s="210" t="s">
        <v>87</v>
      </c>
      <c r="B77" s="199"/>
      <c r="C77" s="199"/>
      <c r="D77" s="199"/>
      <c r="E77" s="199"/>
      <c r="F77" s="76"/>
      <c r="G77" s="121">
        <v>555</v>
      </c>
      <c r="H77" s="18" t="s">
        <v>41</v>
      </c>
      <c r="I77" s="19" t="s">
        <v>17</v>
      </c>
      <c r="J77" s="18" t="s">
        <v>118</v>
      </c>
      <c r="K77" s="19"/>
      <c r="L77" s="20">
        <v>2087</v>
      </c>
      <c r="M77" s="20"/>
      <c r="N77" s="102">
        <f>SUM(N78)</f>
        <v>2087</v>
      </c>
    </row>
    <row r="78" spans="1:14">
      <c r="A78" s="198" t="s">
        <v>88</v>
      </c>
      <c r="B78" s="204"/>
      <c r="C78" s="204"/>
      <c r="D78" s="204"/>
      <c r="E78" s="204"/>
      <c r="F78" s="155"/>
      <c r="G78" s="140">
        <v>555</v>
      </c>
      <c r="H78" s="134" t="s">
        <v>41</v>
      </c>
      <c r="I78" s="139" t="s">
        <v>17</v>
      </c>
      <c r="J78" s="134" t="s">
        <v>118</v>
      </c>
      <c r="K78" s="139" t="s">
        <v>65</v>
      </c>
      <c r="L78" s="131">
        <v>2087</v>
      </c>
      <c r="M78" s="131"/>
      <c r="N78" s="132">
        <f>SUM(L78+M78)</f>
        <v>2087</v>
      </c>
    </row>
    <row r="79" spans="1:14" ht="62.25" customHeight="1">
      <c r="A79" s="198" t="s">
        <v>119</v>
      </c>
      <c r="B79" s="199"/>
      <c r="C79" s="199"/>
      <c r="D79" s="199"/>
      <c r="E79" s="199"/>
      <c r="F79" s="200"/>
      <c r="G79" s="169">
        <v>555</v>
      </c>
      <c r="H79" s="170" t="s">
        <v>41</v>
      </c>
      <c r="I79" s="171" t="s">
        <v>17</v>
      </c>
      <c r="J79" s="170" t="s">
        <v>90</v>
      </c>
      <c r="K79" s="171"/>
      <c r="L79" s="172"/>
      <c r="M79" s="172"/>
      <c r="N79" s="173">
        <f>SUM(N80)</f>
        <v>1000</v>
      </c>
    </row>
    <row r="80" spans="1:14" ht="30" customHeight="1">
      <c r="A80" s="201" t="s">
        <v>77</v>
      </c>
      <c r="B80" s="202"/>
      <c r="C80" s="202"/>
      <c r="D80" s="202"/>
      <c r="E80" s="202"/>
      <c r="F80" s="203"/>
      <c r="G80" s="145">
        <v>555</v>
      </c>
      <c r="H80" s="146" t="s">
        <v>41</v>
      </c>
      <c r="I80" s="147" t="s">
        <v>17</v>
      </c>
      <c r="J80" s="146" t="s">
        <v>90</v>
      </c>
      <c r="K80" s="147" t="s">
        <v>64</v>
      </c>
      <c r="L80" s="149"/>
      <c r="M80" s="149">
        <v>1000</v>
      </c>
      <c r="N80" s="150">
        <f>SUM(M80+L80)</f>
        <v>1000</v>
      </c>
    </row>
    <row r="81" spans="1:14" ht="30" customHeight="1">
      <c r="A81" s="210" t="s">
        <v>105</v>
      </c>
      <c r="B81" s="199"/>
      <c r="C81" s="199"/>
      <c r="D81" s="199"/>
      <c r="E81" s="199"/>
      <c r="F81" s="200"/>
      <c r="G81" s="123">
        <v>555</v>
      </c>
      <c r="H81" s="34" t="s">
        <v>41</v>
      </c>
      <c r="I81" s="35" t="s">
        <v>17</v>
      </c>
      <c r="J81" s="70">
        <v>4000405</v>
      </c>
      <c r="K81" s="35"/>
      <c r="L81" s="33">
        <f>SUM(L82+L83)</f>
        <v>6590.2</v>
      </c>
      <c r="M81" s="33"/>
      <c r="N81" s="103">
        <f>SUM(N82+N83)</f>
        <v>6788.8</v>
      </c>
    </row>
    <row r="82" spans="1:14" ht="18" customHeight="1">
      <c r="A82" s="198" t="s">
        <v>104</v>
      </c>
      <c r="B82" s="204"/>
      <c r="C82" s="204"/>
      <c r="D82" s="204"/>
      <c r="E82" s="204"/>
      <c r="F82" s="205"/>
      <c r="G82" s="140">
        <v>555</v>
      </c>
      <c r="H82" s="134" t="s">
        <v>41</v>
      </c>
      <c r="I82" s="139" t="s">
        <v>17</v>
      </c>
      <c r="J82" s="141">
        <v>4000405</v>
      </c>
      <c r="K82" s="139" t="s">
        <v>64</v>
      </c>
      <c r="L82" s="131">
        <v>206.2</v>
      </c>
      <c r="M82" s="131"/>
      <c r="N82" s="132">
        <f>SUM(L82+M82)</f>
        <v>206.2</v>
      </c>
    </row>
    <row r="83" spans="1:14" ht="47.25" customHeight="1">
      <c r="A83" s="201" t="s">
        <v>108</v>
      </c>
      <c r="B83" s="199"/>
      <c r="C83" s="199"/>
      <c r="D83" s="199"/>
      <c r="E83" s="199"/>
      <c r="F83" s="200"/>
      <c r="G83" s="145">
        <v>555</v>
      </c>
      <c r="H83" s="146" t="s">
        <v>41</v>
      </c>
      <c r="I83" s="147" t="s">
        <v>17</v>
      </c>
      <c r="J83" s="148">
        <v>4000405</v>
      </c>
      <c r="K83" s="147" t="s">
        <v>117</v>
      </c>
      <c r="L83" s="149">
        <v>6384</v>
      </c>
      <c r="M83" s="149">
        <v>198.6</v>
      </c>
      <c r="N83" s="150">
        <f>SUM(L83+M83)</f>
        <v>6582.6</v>
      </c>
    </row>
    <row r="84" spans="1:14">
      <c r="A84" s="66"/>
      <c r="B84" s="65"/>
      <c r="C84" s="65"/>
      <c r="D84" s="65"/>
      <c r="E84" s="65"/>
      <c r="F84" s="65"/>
      <c r="G84" s="123"/>
      <c r="H84" s="34"/>
      <c r="I84" s="35"/>
      <c r="J84" s="70"/>
      <c r="K84" s="35"/>
      <c r="L84" s="33"/>
      <c r="M84" s="33"/>
      <c r="N84" s="100"/>
    </row>
    <row r="85" spans="1:14">
      <c r="A85" s="10" t="s">
        <v>43</v>
      </c>
      <c r="B85" s="9"/>
      <c r="C85" s="9"/>
      <c r="D85" s="9"/>
      <c r="E85" s="9"/>
      <c r="F85" s="9"/>
      <c r="G85" s="72">
        <v>555</v>
      </c>
      <c r="H85" s="12" t="s">
        <v>41</v>
      </c>
      <c r="I85" s="41" t="s">
        <v>34</v>
      </c>
      <c r="J85" s="70"/>
      <c r="K85" s="44"/>
      <c r="L85" s="15">
        <f>SUM(L86+L88+L90+L94)+L92+L98</f>
        <v>10117.800000000001</v>
      </c>
      <c r="M85" s="33"/>
      <c r="N85" s="101">
        <f>SUM(N86+N88+N90+N94+N98+N92)</f>
        <v>8834.3000000000011</v>
      </c>
    </row>
    <row r="86" spans="1:14">
      <c r="A86" s="220" t="s">
        <v>89</v>
      </c>
      <c r="B86" s="199"/>
      <c r="C86" s="199"/>
      <c r="D86" s="199"/>
      <c r="E86" s="199"/>
      <c r="F86" s="17"/>
      <c r="G86" s="71">
        <v>555</v>
      </c>
      <c r="H86" s="18" t="s">
        <v>41</v>
      </c>
      <c r="I86" s="19" t="s">
        <v>34</v>
      </c>
      <c r="J86" s="18" t="s">
        <v>90</v>
      </c>
      <c r="K86" s="79"/>
      <c r="L86" s="20">
        <f>SUM(L87)</f>
        <v>1549.9</v>
      </c>
      <c r="M86" s="20"/>
      <c r="N86" s="102">
        <f>SUM(N87)</f>
        <v>549.90000000000009</v>
      </c>
    </row>
    <row r="87" spans="1:14">
      <c r="A87" s="221" t="s">
        <v>46</v>
      </c>
      <c r="B87" s="222"/>
      <c r="C87" s="222"/>
      <c r="D87" s="222"/>
      <c r="E87" s="222"/>
      <c r="F87" s="144"/>
      <c r="G87" s="113">
        <v>555</v>
      </c>
      <c r="H87" s="111" t="s">
        <v>41</v>
      </c>
      <c r="I87" s="112" t="s">
        <v>34</v>
      </c>
      <c r="J87" s="111" t="s">
        <v>90</v>
      </c>
      <c r="K87" s="120">
        <v>244</v>
      </c>
      <c r="L87" s="104">
        <v>1549.9</v>
      </c>
      <c r="M87" s="104">
        <v>-1000</v>
      </c>
      <c r="N87" s="105">
        <f>SUM(L87+M87)</f>
        <v>549.90000000000009</v>
      </c>
    </row>
    <row r="88" spans="1:14">
      <c r="A88" s="31" t="s">
        <v>44</v>
      </c>
      <c r="B88" s="9"/>
      <c r="C88" s="9"/>
      <c r="D88" s="9"/>
      <c r="E88" s="9"/>
      <c r="F88" s="9"/>
      <c r="G88" s="70">
        <v>555</v>
      </c>
      <c r="H88" s="34" t="s">
        <v>41</v>
      </c>
      <c r="I88" s="35" t="s">
        <v>34</v>
      </c>
      <c r="J88" s="70">
        <v>2016010</v>
      </c>
      <c r="K88" s="44"/>
      <c r="L88" s="33">
        <f>SUM(L89)</f>
        <v>1016.3</v>
      </c>
      <c r="M88" s="20"/>
      <c r="N88" s="102">
        <f>SUM(N89)</f>
        <v>1016.3</v>
      </c>
    </row>
    <row r="89" spans="1:14">
      <c r="A89" s="198" t="s">
        <v>77</v>
      </c>
      <c r="B89" s="223"/>
      <c r="C89" s="223"/>
      <c r="D89" s="223"/>
      <c r="E89" s="223"/>
      <c r="F89" s="151"/>
      <c r="G89" s="141">
        <v>555</v>
      </c>
      <c r="H89" s="134" t="s">
        <v>41</v>
      </c>
      <c r="I89" s="139" t="s">
        <v>34</v>
      </c>
      <c r="J89" s="141">
        <v>2016010</v>
      </c>
      <c r="K89" s="135">
        <v>244</v>
      </c>
      <c r="L89" s="131">
        <v>1016.3</v>
      </c>
      <c r="M89" s="131"/>
      <c r="N89" s="132">
        <f>SUM(L89+M89)</f>
        <v>1016.3</v>
      </c>
    </row>
    <row r="90" spans="1:14">
      <c r="A90" s="208" t="s">
        <v>45</v>
      </c>
      <c r="B90" s="209"/>
      <c r="C90" s="209"/>
      <c r="D90" s="209"/>
      <c r="E90" s="209"/>
      <c r="F90" s="209"/>
      <c r="G90" s="123">
        <v>555</v>
      </c>
      <c r="H90" s="34" t="s">
        <v>41</v>
      </c>
      <c r="I90" s="35" t="s">
        <v>34</v>
      </c>
      <c r="J90" s="74">
        <v>2016020</v>
      </c>
      <c r="K90" s="44"/>
      <c r="L90" s="33">
        <f>SUM(L91)</f>
        <v>5483.3</v>
      </c>
      <c r="M90" s="20"/>
      <c r="N90" s="102">
        <f>SUM(N91)</f>
        <v>5586.3</v>
      </c>
    </row>
    <row r="91" spans="1:14">
      <c r="A91" s="211" t="s">
        <v>77</v>
      </c>
      <c r="B91" s="212"/>
      <c r="C91" s="212"/>
      <c r="D91" s="212"/>
      <c r="E91" s="212"/>
      <c r="F91" s="212"/>
      <c r="G91" s="124">
        <v>555</v>
      </c>
      <c r="H91" s="111" t="s">
        <v>41</v>
      </c>
      <c r="I91" s="112" t="s">
        <v>34</v>
      </c>
      <c r="J91" s="113">
        <v>2016020</v>
      </c>
      <c r="K91" s="120">
        <v>244</v>
      </c>
      <c r="L91" s="104">
        <v>5483.3</v>
      </c>
      <c r="M91" s="104">
        <v>103</v>
      </c>
      <c r="N91" s="105">
        <f>SUM(L91+M91)</f>
        <v>5586.3</v>
      </c>
    </row>
    <row r="92" spans="1:14">
      <c r="A92" s="228" t="s">
        <v>116</v>
      </c>
      <c r="B92" s="218"/>
      <c r="C92" s="218"/>
      <c r="D92" s="218"/>
      <c r="E92" s="218"/>
      <c r="F92" s="219"/>
      <c r="G92" s="142">
        <v>555</v>
      </c>
      <c r="H92" s="134" t="s">
        <v>41</v>
      </c>
      <c r="I92" s="139" t="s">
        <v>34</v>
      </c>
      <c r="J92" s="141">
        <v>2016040</v>
      </c>
      <c r="K92" s="135"/>
      <c r="L92" s="131">
        <v>10</v>
      </c>
      <c r="M92" s="131"/>
      <c r="N92" s="132">
        <f>SUM(N93)</f>
        <v>11.1</v>
      </c>
    </row>
    <row r="93" spans="1:14" ht="30" customHeight="1">
      <c r="A93" s="211" t="s">
        <v>77</v>
      </c>
      <c r="B93" s="226"/>
      <c r="C93" s="226"/>
      <c r="D93" s="226"/>
      <c r="E93" s="226"/>
      <c r="F93" s="227"/>
      <c r="G93" s="145">
        <v>555</v>
      </c>
      <c r="H93" s="146" t="s">
        <v>41</v>
      </c>
      <c r="I93" s="147" t="s">
        <v>34</v>
      </c>
      <c r="J93" s="148">
        <v>2016040</v>
      </c>
      <c r="K93" s="186">
        <v>244</v>
      </c>
      <c r="L93" s="149">
        <v>10</v>
      </c>
      <c r="M93" s="149">
        <v>1.1000000000000001</v>
      </c>
      <c r="N93" s="150">
        <f>SUM(L93+M93)</f>
        <v>11.1</v>
      </c>
    </row>
    <row r="94" spans="1:14">
      <c r="A94" s="208" t="s">
        <v>46</v>
      </c>
      <c r="B94" s="209"/>
      <c r="C94" s="209"/>
      <c r="D94" s="209"/>
      <c r="E94" s="209"/>
      <c r="F94" s="209"/>
      <c r="G94" s="121">
        <v>555</v>
      </c>
      <c r="H94" s="18" t="s">
        <v>41</v>
      </c>
      <c r="I94" s="18" t="s">
        <v>34</v>
      </c>
      <c r="J94" s="74">
        <v>2016050</v>
      </c>
      <c r="K94" s="71"/>
      <c r="L94" s="20">
        <f>SUM(L95+L97)</f>
        <v>1596.1</v>
      </c>
      <c r="M94" s="20"/>
      <c r="N94" s="102">
        <f>SUM(N95+N97)+N96</f>
        <v>1670.6999999999998</v>
      </c>
    </row>
    <row r="95" spans="1:14" ht="30.75" customHeight="1">
      <c r="A95" s="211" t="s">
        <v>77</v>
      </c>
      <c r="B95" s="212"/>
      <c r="C95" s="212"/>
      <c r="D95" s="212"/>
      <c r="E95" s="212"/>
      <c r="F95" s="212"/>
      <c r="G95" s="145">
        <v>555</v>
      </c>
      <c r="H95" s="146" t="s">
        <v>41</v>
      </c>
      <c r="I95" s="147" t="s">
        <v>34</v>
      </c>
      <c r="J95" s="148">
        <v>2016050</v>
      </c>
      <c r="K95" s="186">
        <v>244</v>
      </c>
      <c r="L95" s="149">
        <v>1446.1</v>
      </c>
      <c r="M95" s="149">
        <v>-125.4</v>
      </c>
      <c r="N95" s="150">
        <f>SUM(L95+M95)</f>
        <v>1320.6999999999998</v>
      </c>
    </row>
    <row r="96" spans="1:14" ht="49.5" customHeight="1">
      <c r="A96" s="211" t="s">
        <v>85</v>
      </c>
      <c r="B96" s="218"/>
      <c r="C96" s="218"/>
      <c r="D96" s="218"/>
      <c r="E96" s="218"/>
      <c r="F96" s="219"/>
      <c r="G96" s="145">
        <v>555</v>
      </c>
      <c r="H96" s="146" t="s">
        <v>41</v>
      </c>
      <c r="I96" s="147" t="s">
        <v>34</v>
      </c>
      <c r="J96" s="148">
        <v>2016050</v>
      </c>
      <c r="K96" s="186">
        <v>810</v>
      </c>
      <c r="L96" s="149">
        <v>0</v>
      </c>
      <c r="M96" s="149">
        <v>200</v>
      </c>
      <c r="N96" s="150">
        <f>SUM(L96+M96)</f>
        <v>200</v>
      </c>
    </row>
    <row r="97" spans="1:14" ht="30.75" customHeight="1">
      <c r="A97" s="228" t="s">
        <v>106</v>
      </c>
      <c r="B97" s="229"/>
      <c r="C97" s="229"/>
      <c r="D97" s="229"/>
      <c r="E97" s="229"/>
      <c r="F97" s="230"/>
      <c r="G97" s="169">
        <v>555</v>
      </c>
      <c r="H97" s="170" t="s">
        <v>41</v>
      </c>
      <c r="I97" s="171" t="s">
        <v>34</v>
      </c>
      <c r="J97" s="177">
        <v>2016050</v>
      </c>
      <c r="K97" s="178">
        <v>851</v>
      </c>
      <c r="L97" s="172">
        <v>150</v>
      </c>
      <c r="M97" s="172"/>
      <c r="N97" s="173">
        <f>SUM(M97+L97)</f>
        <v>150</v>
      </c>
    </row>
    <row r="98" spans="1:14" ht="82.5" customHeight="1">
      <c r="A98" s="213" t="s">
        <v>121</v>
      </c>
      <c r="B98" s="214"/>
      <c r="C98" s="214"/>
      <c r="D98" s="214"/>
      <c r="E98" s="214"/>
      <c r="F98" s="215"/>
      <c r="G98" s="187">
        <v>555</v>
      </c>
      <c r="H98" s="188" t="s">
        <v>41</v>
      </c>
      <c r="I98" s="189" t="s">
        <v>34</v>
      </c>
      <c r="J98" s="190">
        <v>9908652</v>
      </c>
      <c r="K98" s="191"/>
      <c r="L98" s="192">
        <v>462.2</v>
      </c>
      <c r="M98" s="192"/>
      <c r="N98" s="193">
        <f>SUM(N99)</f>
        <v>0</v>
      </c>
    </row>
    <row r="99" spans="1:14" ht="29.25" customHeight="1">
      <c r="A99" s="211" t="s">
        <v>77</v>
      </c>
      <c r="B99" s="226"/>
      <c r="C99" s="226"/>
      <c r="D99" s="226"/>
      <c r="E99" s="226"/>
      <c r="F99" s="227"/>
      <c r="G99" s="145">
        <v>555</v>
      </c>
      <c r="H99" s="146" t="s">
        <v>41</v>
      </c>
      <c r="I99" s="147" t="s">
        <v>34</v>
      </c>
      <c r="J99" s="148">
        <v>9908652</v>
      </c>
      <c r="K99" s="186">
        <v>244</v>
      </c>
      <c r="L99" s="149">
        <v>462.2</v>
      </c>
      <c r="M99" s="149">
        <v>-462.2</v>
      </c>
      <c r="N99" s="150">
        <f>SUM(L99+M99)</f>
        <v>0</v>
      </c>
    </row>
    <row r="100" spans="1:14">
      <c r="A100" s="31"/>
      <c r="B100" s="9"/>
      <c r="C100" s="9"/>
      <c r="D100" s="9"/>
      <c r="E100" s="9"/>
      <c r="F100" s="9"/>
      <c r="G100" s="70"/>
      <c r="H100" s="32"/>
      <c r="I100" s="44"/>
      <c r="J100" s="70"/>
      <c r="K100" s="44"/>
      <c r="L100" s="33"/>
      <c r="M100" s="33"/>
      <c r="N100" s="100"/>
    </row>
    <row r="101" spans="1:14">
      <c r="A101" s="10" t="s">
        <v>47</v>
      </c>
      <c r="B101" s="9"/>
      <c r="C101" s="9"/>
      <c r="D101" s="9"/>
      <c r="E101" s="9"/>
      <c r="F101" s="9"/>
      <c r="G101" s="72">
        <v>555</v>
      </c>
      <c r="H101" s="12" t="s">
        <v>32</v>
      </c>
      <c r="I101" s="41" t="s">
        <v>32</v>
      </c>
      <c r="J101" s="70"/>
      <c r="K101" s="44"/>
      <c r="L101" s="15">
        <f>SUM(L102)</f>
        <v>100</v>
      </c>
      <c r="M101" s="33"/>
      <c r="N101" s="101">
        <v>100</v>
      </c>
    </row>
    <row r="102" spans="1:14">
      <c r="A102" s="16" t="s">
        <v>48</v>
      </c>
      <c r="B102" s="17"/>
      <c r="C102" s="17"/>
      <c r="D102" s="17"/>
      <c r="E102" s="17"/>
      <c r="F102" s="17"/>
      <c r="G102" s="71">
        <v>555</v>
      </c>
      <c r="H102" s="18" t="s">
        <v>32</v>
      </c>
      <c r="I102" s="19" t="s">
        <v>32</v>
      </c>
      <c r="J102" s="71">
        <v>2014310</v>
      </c>
      <c r="K102" s="79"/>
      <c r="L102" s="20">
        <f>SUM(L103)</f>
        <v>100</v>
      </c>
      <c r="M102" s="20"/>
      <c r="N102" s="102">
        <v>100</v>
      </c>
    </row>
    <row r="103" spans="1:14">
      <c r="A103" s="220" t="s">
        <v>91</v>
      </c>
      <c r="B103" s="199"/>
      <c r="C103" s="199"/>
      <c r="D103" s="199"/>
      <c r="E103" s="199"/>
      <c r="F103" s="17"/>
      <c r="G103" s="71">
        <v>555</v>
      </c>
      <c r="H103" s="18" t="s">
        <v>32</v>
      </c>
      <c r="I103" s="19" t="s">
        <v>32</v>
      </c>
      <c r="J103" s="71">
        <v>2014310</v>
      </c>
      <c r="K103" s="71">
        <v>244</v>
      </c>
      <c r="L103" s="20">
        <v>100</v>
      </c>
      <c r="M103" s="20"/>
      <c r="N103" s="102">
        <v>100</v>
      </c>
    </row>
    <row r="104" spans="1:14">
      <c r="A104" s="31"/>
      <c r="B104" s="9"/>
      <c r="C104" s="9"/>
      <c r="D104" s="9"/>
      <c r="E104" s="9"/>
      <c r="F104" s="9"/>
      <c r="G104" s="70"/>
      <c r="H104" s="32"/>
      <c r="I104" s="9"/>
      <c r="J104" s="70"/>
      <c r="K104" s="44"/>
      <c r="L104" s="33"/>
      <c r="M104" s="33"/>
      <c r="N104" s="103"/>
    </row>
    <row r="105" spans="1:14">
      <c r="A105" s="224" t="s">
        <v>66</v>
      </c>
      <c r="B105" s="225"/>
      <c r="C105" s="225"/>
      <c r="D105" s="225"/>
      <c r="E105" s="9"/>
      <c r="F105" s="9"/>
      <c r="G105" s="72">
        <v>555</v>
      </c>
      <c r="H105" s="12" t="s">
        <v>49</v>
      </c>
      <c r="I105" s="41" t="s">
        <v>19</v>
      </c>
      <c r="J105" s="70"/>
      <c r="K105" s="44"/>
      <c r="L105" s="15">
        <f>SUM(L106)</f>
        <v>330</v>
      </c>
      <c r="M105" s="33"/>
      <c r="N105" s="101">
        <f>SUM(N106+N108)</f>
        <v>816.3</v>
      </c>
    </row>
    <row r="106" spans="1:14">
      <c r="A106" s="208" t="s">
        <v>50</v>
      </c>
      <c r="B106" s="209"/>
      <c r="C106" s="209"/>
      <c r="D106" s="209"/>
      <c r="E106" s="209"/>
      <c r="F106" s="209"/>
      <c r="G106" s="121">
        <v>555</v>
      </c>
      <c r="H106" s="18" t="s">
        <v>49</v>
      </c>
      <c r="I106" s="90" t="s">
        <v>19</v>
      </c>
      <c r="J106" s="73">
        <v>2014400</v>
      </c>
      <c r="K106" s="79"/>
      <c r="L106" s="20">
        <f>SUM(L107)</f>
        <v>330</v>
      </c>
      <c r="M106" s="20"/>
      <c r="N106" s="102">
        <f>SUM(N107)</f>
        <v>354.1</v>
      </c>
    </row>
    <row r="107" spans="1:14">
      <c r="A107" s="206" t="s">
        <v>91</v>
      </c>
      <c r="B107" s="207"/>
      <c r="C107" s="207"/>
      <c r="D107" s="207"/>
      <c r="E107" s="207"/>
      <c r="F107" s="207"/>
      <c r="G107" s="122">
        <v>555</v>
      </c>
      <c r="H107" s="111" t="s">
        <v>49</v>
      </c>
      <c r="I107" s="112" t="s">
        <v>19</v>
      </c>
      <c r="J107" s="113">
        <v>2014400</v>
      </c>
      <c r="K107" s="120">
        <v>244</v>
      </c>
      <c r="L107" s="104">
        <v>330</v>
      </c>
      <c r="M107" s="104">
        <v>24.1</v>
      </c>
      <c r="N107" s="105">
        <f>SUM(L107+M107)</f>
        <v>354.1</v>
      </c>
    </row>
    <row r="108" spans="1:14" ht="81.75" customHeight="1">
      <c r="A108" s="213" t="s">
        <v>121</v>
      </c>
      <c r="B108" s="214"/>
      <c r="C108" s="214"/>
      <c r="D108" s="214"/>
      <c r="E108" s="214"/>
      <c r="F108" s="215"/>
      <c r="G108" s="169">
        <v>555</v>
      </c>
      <c r="H108" s="170" t="s">
        <v>49</v>
      </c>
      <c r="I108" s="171" t="s">
        <v>19</v>
      </c>
      <c r="J108" s="177">
        <v>9908652</v>
      </c>
      <c r="K108" s="178"/>
      <c r="L108" s="172">
        <v>0</v>
      </c>
      <c r="M108" s="172"/>
      <c r="N108" s="173">
        <f>SUM(N109)</f>
        <v>462.2</v>
      </c>
    </row>
    <row r="109" spans="1:14" ht="34.5" customHeight="1">
      <c r="A109" s="206" t="s">
        <v>91</v>
      </c>
      <c r="B109" s="216"/>
      <c r="C109" s="216"/>
      <c r="D109" s="216"/>
      <c r="E109" s="216"/>
      <c r="F109" s="217"/>
      <c r="G109" s="145">
        <v>555</v>
      </c>
      <c r="H109" s="146" t="s">
        <v>49</v>
      </c>
      <c r="I109" s="147" t="s">
        <v>19</v>
      </c>
      <c r="J109" s="148">
        <v>9908652</v>
      </c>
      <c r="K109" s="186">
        <v>244</v>
      </c>
      <c r="L109" s="149">
        <v>0</v>
      </c>
      <c r="M109" s="149">
        <v>462.2</v>
      </c>
      <c r="N109" s="150">
        <f>SUM(L109+M109)</f>
        <v>462.2</v>
      </c>
    </row>
    <row r="110" spans="1:14">
      <c r="A110" s="31"/>
      <c r="B110" s="9"/>
      <c r="C110" s="9"/>
      <c r="D110" s="9"/>
      <c r="E110" s="9"/>
      <c r="F110" s="9"/>
      <c r="G110" s="70"/>
      <c r="H110" s="32"/>
      <c r="I110" s="9"/>
      <c r="J110" s="70"/>
      <c r="K110" s="44"/>
      <c r="L110" s="33"/>
      <c r="M110" s="33"/>
      <c r="N110" s="100"/>
    </row>
    <row r="111" spans="1:14">
      <c r="A111" s="10" t="s">
        <v>51</v>
      </c>
      <c r="B111" s="9"/>
      <c r="C111" s="9"/>
      <c r="D111" s="9"/>
      <c r="E111" s="9"/>
      <c r="F111" s="9"/>
      <c r="G111" s="72">
        <v>555</v>
      </c>
      <c r="H111" s="12" t="s">
        <v>52</v>
      </c>
      <c r="I111" s="41" t="s">
        <v>41</v>
      </c>
      <c r="J111" s="70"/>
      <c r="K111" s="44"/>
      <c r="L111" s="15">
        <f>SUM(L112)</f>
        <v>235</v>
      </c>
      <c r="M111" s="33"/>
      <c r="N111" s="101">
        <f>SUM(N112)</f>
        <v>235</v>
      </c>
    </row>
    <row r="112" spans="1:14">
      <c r="A112" s="208" t="s">
        <v>53</v>
      </c>
      <c r="B112" s="209"/>
      <c r="C112" s="209"/>
      <c r="D112" s="209"/>
      <c r="E112" s="209"/>
      <c r="F112" s="209"/>
      <c r="G112" s="121">
        <v>555</v>
      </c>
      <c r="H112" s="18" t="s">
        <v>52</v>
      </c>
      <c r="I112" s="19" t="s">
        <v>41</v>
      </c>
      <c r="J112" s="71">
        <v>2014360</v>
      </c>
      <c r="K112" s="79"/>
      <c r="L112" s="20">
        <f>SUM(L113)</f>
        <v>235</v>
      </c>
      <c r="M112" s="20"/>
      <c r="N112" s="102">
        <f>SUM(N113)</f>
        <v>235</v>
      </c>
    </row>
    <row r="113" spans="1:14">
      <c r="A113" s="220" t="s">
        <v>91</v>
      </c>
      <c r="B113" s="199"/>
      <c r="C113" s="199"/>
      <c r="D113" s="199"/>
      <c r="E113" s="199"/>
      <c r="F113" s="17"/>
      <c r="G113" s="71">
        <v>555</v>
      </c>
      <c r="H113" s="18" t="s">
        <v>52</v>
      </c>
      <c r="I113" s="19" t="s">
        <v>41</v>
      </c>
      <c r="J113" s="71">
        <v>2014360</v>
      </c>
      <c r="K113" s="79">
        <v>244</v>
      </c>
      <c r="L113" s="20">
        <v>235</v>
      </c>
      <c r="M113" s="20"/>
      <c r="N113" s="102">
        <f>SUM(L113+M113)</f>
        <v>235</v>
      </c>
    </row>
    <row r="114" spans="1:14">
      <c r="A114" s="31"/>
      <c r="B114" s="9"/>
      <c r="C114" s="9"/>
      <c r="D114" s="9"/>
      <c r="E114" s="9"/>
      <c r="F114" s="9"/>
      <c r="G114" s="70"/>
      <c r="H114" s="32"/>
      <c r="I114" s="9"/>
      <c r="J114" s="70"/>
      <c r="K114" s="44"/>
      <c r="L114" s="14"/>
      <c r="M114" s="33"/>
      <c r="N114" s="103"/>
    </row>
    <row r="115" spans="1:14">
      <c r="A115" s="10" t="s">
        <v>54</v>
      </c>
      <c r="B115" s="9"/>
      <c r="C115" s="9"/>
      <c r="D115" s="9"/>
      <c r="E115" s="9"/>
      <c r="F115" s="9"/>
      <c r="G115" s="72">
        <v>555</v>
      </c>
      <c r="H115" s="12" t="s">
        <v>55</v>
      </c>
      <c r="I115" s="41" t="s">
        <v>19</v>
      </c>
      <c r="J115" s="70"/>
      <c r="K115" s="44"/>
      <c r="L115" s="83">
        <f>SUM(L117)</f>
        <v>55</v>
      </c>
      <c r="M115" s="33"/>
      <c r="N115" s="101">
        <f>SUM(N117)</f>
        <v>55</v>
      </c>
    </row>
    <row r="116" spans="1:14">
      <c r="A116" s="21" t="s">
        <v>56</v>
      </c>
      <c r="B116" s="22"/>
      <c r="C116" s="22"/>
      <c r="D116" s="22"/>
      <c r="E116" s="22"/>
      <c r="F116" s="22"/>
      <c r="G116" s="62"/>
      <c r="H116" s="36"/>
      <c r="I116" s="58"/>
      <c r="J116" s="62"/>
      <c r="K116" s="80"/>
      <c r="L116" s="55"/>
      <c r="M116" s="55"/>
      <c r="N116" s="106"/>
    </row>
    <row r="117" spans="1:14">
      <c r="A117" s="31" t="s">
        <v>57</v>
      </c>
      <c r="B117" s="9"/>
      <c r="C117" s="9"/>
      <c r="D117" s="9"/>
      <c r="E117" s="9"/>
      <c r="F117" s="9"/>
      <c r="G117" s="70">
        <v>555</v>
      </c>
      <c r="H117" s="34" t="s">
        <v>55</v>
      </c>
      <c r="I117" s="35" t="s">
        <v>19</v>
      </c>
      <c r="J117" s="70">
        <v>2014910</v>
      </c>
      <c r="K117" s="44"/>
      <c r="L117" s="33">
        <f>SUM(L118)</f>
        <v>55</v>
      </c>
      <c r="M117" s="33"/>
      <c r="N117" s="103">
        <f>SUM(N118)</f>
        <v>55</v>
      </c>
    </row>
    <row r="118" spans="1:14">
      <c r="A118" s="220" t="s">
        <v>92</v>
      </c>
      <c r="B118" s="199"/>
      <c r="C118" s="199"/>
      <c r="D118" s="199"/>
      <c r="E118" s="199"/>
      <c r="F118" s="17"/>
      <c r="G118" s="71">
        <v>555</v>
      </c>
      <c r="H118" s="18" t="s">
        <v>55</v>
      </c>
      <c r="I118" s="19" t="s">
        <v>19</v>
      </c>
      <c r="J118" s="71">
        <v>2014910</v>
      </c>
      <c r="K118" s="19" t="s">
        <v>93</v>
      </c>
      <c r="L118" s="84">
        <v>55</v>
      </c>
      <c r="M118" s="20"/>
      <c r="N118" s="102">
        <f>SUM(L118+M118)</f>
        <v>55</v>
      </c>
    </row>
    <row r="119" spans="1:14">
      <c r="A119" s="31"/>
      <c r="B119" s="9"/>
      <c r="C119" s="9"/>
      <c r="D119" s="9"/>
      <c r="E119" s="9"/>
      <c r="F119" s="9"/>
      <c r="G119" s="70"/>
      <c r="H119" s="32"/>
      <c r="I119" s="9"/>
      <c r="J119" s="70"/>
      <c r="K119" s="44"/>
      <c r="L119" s="14"/>
      <c r="M119" s="33"/>
      <c r="N119" s="100"/>
    </row>
    <row r="120" spans="1:14" ht="16.5" thickBot="1">
      <c r="A120" s="45"/>
      <c r="B120" s="46" t="s">
        <v>58</v>
      </c>
      <c r="C120" s="47"/>
      <c r="D120" s="47"/>
      <c r="E120" s="47"/>
      <c r="F120" s="47"/>
      <c r="G120" s="75"/>
      <c r="H120" s="48"/>
      <c r="I120" s="47"/>
      <c r="J120" s="75"/>
      <c r="K120" s="91"/>
      <c r="L120" s="49">
        <f>L15+L21+L33+L47+L52+L60+L68+L73+L85+L101+L105+L111+L115+L39+L64+L43</f>
        <v>31311.500000000004</v>
      </c>
      <c r="M120" s="98">
        <f>SUM(M15:M118)</f>
        <v>493.19999999999993</v>
      </c>
      <c r="N120" s="119">
        <f>SUM(N115+N111+N105+N101+N85+N73+N68+N64+N60+N52+N47+N39+N33+N21+N15+N43)</f>
        <v>31804.700000000004</v>
      </c>
    </row>
    <row r="121" spans="1:14">
      <c r="A121" s="50"/>
      <c r="B121" s="11"/>
      <c r="C121" s="50"/>
      <c r="D121" s="50"/>
      <c r="E121" s="50"/>
      <c r="F121" s="50"/>
      <c r="G121" s="92"/>
      <c r="H121" s="13"/>
      <c r="I121" s="50"/>
      <c r="J121" s="92"/>
      <c r="K121" s="92"/>
      <c r="L121" s="51"/>
      <c r="M121" s="53"/>
      <c r="N121" s="99"/>
    </row>
    <row r="122" spans="1:14">
      <c r="A122" s="50"/>
      <c r="B122" s="267" t="s">
        <v>94</v>
      </c>
      <c r="C122" s="267"/>
      <c r="D122" s="267"/>
      <c r="J122" s="60"/>
      <c r="K122" s="60"/>
      <c r="L122" s="51"/>
      <c r="M122" s="53"/>
      <c r="N122" s="99"/>
    </row>
    <row r="123" spans="1:14">
      <c r="A123" s="50"/>
      <c r="B123" s="1" t="s">
        <v>1</v>
      </c>
      <c r="J123" s="60"/>
      <c r="K123" s="60"/>
      <c r="L123" s="51"/>
      <c r="M123" s="53"/>
      <c r="N123" s="99"/>
    </row>
    <row r="124" spans="1:14">
      <c r="A124" s="50"/>
      <c r="B124" s="1" t="s">
        <v>0</v>
      </c>
      <c r="J124" s="249" t="s">
        <v>107</v>
      </c>
      <c r="K124" s="250"/>
      <c r="L124" s="51"/>
      <c r="M124" s="53"/>
      <c r="N124" s="99"/>
    </row>
  </sheetData>
  <mergeCells count="79">
    <mergeCell ref="H12:H13"/>
    <mergeCell ref="I12:I13"/>
    <mergeCell ref="A26:E26"/>
    <mergeCell ref="A75:E75"/>
    <mergeCell ref="N12:N13"/>
    <mergeCell ref="A15:E15"/>
    <mergeCell ref="A17:E17"/>
    <mergeCell ref="A25:E25"/>
    <mergeCell ref="A69:F69"/>
    <mergeCell ref="A57:F57"/>
    <mergeCell ref="A55:F55"/>
    <mergeCell ref="A56:F56"/>
    <mergeCell ref="A71:F71"/>
    <mergeCell ref="J124:K124"/>
    <mergeCell ref="G12:G13"/>
    <mergeCell ref="A50:E50"/>
    <mergeCell ref="A58:E58"/>
    <mergeCell ref="A60:E60"/>
    <mergeCell ref="A61:E61"/>
    <mergeCell ref="A62:E62"/>
    <mergeCell ref="A64:F64"/>
    <mergeCell ref="A65:F65"/>
    <mergeCell ref="A70:E70"/>
    <mergeCell ref="A74:E74"/>
    <mergeCell ref="A12:F13"/>
    <mergeCell ref="A118:E118"/>
    <mergeCell ref="B122:D122"/>
    <mergeCell ref="A45:F45"/>
    <mergeCell ref="A49:E49"/>
    <mergeCell ref="A1:N1"/>
    <mergeCell ref="A2:N2"/>
    <mergeCell ref="C4:N4"/>
    <mergeCell ref="K6:N6"/>
    <mergeCell ref="A3:N3"/>
    <mergeCell ref="A8:N8"/>
    <mergeCell ref="A9:N9"/>
    <mergeCell ref="C10:L10"/>
    <mergeCell ref="A66:F66"/>
    <mergeCell ref="A27:E27"/>
    <mergeCell ref="A28:E28"/>
    <mergeCell ref="A29:E29"/>
    <mergeCell ref="A30:E30"/>
    <mergeCell ref="A31:E31"/>
    <mergeCell ref="A35:E35"/>
    <mergeCell ref="A39:E39"/>
    <mergeCell ref="A40:E40"/>
    <mergeCell ref="A41:E41"/>
    <mergeCell ref="A44:F44"/>
    <mergeCell ref="A43:F43"/>
    <mergeCell ref="M12:M13"/>
    <mergeCell ref="A113:E113"/>
    <mergeCell ref="A87:E87"/>
    <mergeCell ref="A82:F82"/>
    <mergeCell ref="A89:E89"/>
    <mergeCell ref="A106:F106"/>
    <mergeCell ref="A103:E103"/>
    <mergeCell ref="A105:D105"/>
    <mergeCell ref="A98:F98"/>
    <mergeCell ref="A99:F99"/>
    <mergeCell ref="A92:F92"/>
    <mergeCell ref="A93:F93"/>
    <mergeCell ref="A86:E86"/>
    <mergeCell ref="A97:F97"/>
    <mergeCell ref="A90:F90"/>
    <mergeCell ref="A91:F91"/>
    <mergeCell ref="A94:F94"/>
    <mergeCell ref="A79:F79"/>
    <mergeCell ref="A80:F80"/>
    <mergeCell ref="A76:F76"/>
    <mergeCell ref="A107:F107"/>
    <mergeCell ref="A112:F112"/>
    <mergeCell ref="A77:E77"/>
    <mergeCell ref="A78:E78"/>
    <mergeCell ref="A81:F81"/>
    <mergeCell ref="A95:F95"/>
    <mergeCell ref="A83:F83"/>
    <mergeCell ref="A108:F108"/>
    <mergeCell ref="A109:F109"/>
    <mergeCell ref="A96:F96"/>
  </mergeCells>
  <pageMargins left="0.16" right="0.11811023622047245" top="0.43307086614173229" bottom="0.27559055118110237" header="0.31496062992125984" footer="0.31496062992125984"/>
  <pageSetup paperSize="9" scale="70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5"/>
  <sheetViews>
    <sheetView tabSelected="1" topLeftCell="A100" workbookViewId="0">
      <selection activeCell="P15" sqref="P15"/>
    </sheetView>
  </sheetViews>
  <sheetFormatPr defaultRowHeight="15"/>
  <cols>
    <col min="8" max="8" width="10.85546875" customWidth="1"/>
    <col min="10" max="10" width="14.5703125" customWidth="1"/>
    <col min="11" max="11" width="11.140625" customWidth="1"/>
    <col min="12" max="12" width="13.28515625" customWidth="1"/>
    <col min="13" max="13" width="11" customWidth="1"/>
  </cols>
  <sheetData>
    <row r="1" spans="1:13">
      <c r="A1" s="243" t="s">
        <v>2</v>
      </c>
      <c r="B1" s="243"/>
      <c r="C1" s="243"/>
      <c r="D1" s="243"/>
      <c r="E1" s="243"/>
      <c r="F1" s="243"/>
      <c r="G1" s="243"/>
      <c r="H1" s="244"/>
      <c r="I1" s="244"/>
      <c r="J1" s="244"/>
      <c r="K1" s="244"/>
      <c r="L1" s="244"/>
    </row>
    <row r="2" spans="1:13">
      <c r="A2" s="245" t="s">
        <v>109</v>
      </c>
      <c r="B2" s="245"/>
      <c r="C2" s="245"/>
      <c r="D2" s="245"/>
      <c r="E2" s="245"/>
      <c r="F2" s="245"/>
      <c r="G2" s="245"/>
      <c r="H2" s="245"/>
      <c r="I2" s="245"/>
      <c r="J2" s="245"/>
      <c r="K2" s="244"/>
      <c r="L2" s="244"/>
    </row>
    <row r="3" spans="1:13">
      <c r="A3" s="245" t="s">
        <v>110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3" ht="30.75" customHeight="1">
      <c r="A4" s="2"/>
      <c r="B4" s="3"/>
      <c r="C4" s="246" t="s">
        <v>120</v>
      </c>
      <c r="D4" s="247"/>
      <c r="E4" s="247"/>
      <c r="F4" s="247"/>
      <c r="G4" s="247"/>
      <c r="H4" s="247"/>
      <c r="I4" s="247"/>
      <c r="J4" s="247"/>
      <c r="K4" s="244"/>
      <c r="L4" s="244"/>
    </row>
    <row r="5" spans="1:13" ht="15.75">
      <c r="A5" s="1"/>
      <c r="B5" s="1"/>
      <c r="C5" s="1"/>
      <c r="D5" s="1"/>
      <c r="E5" s="1"/>
      <c r="F5" s="1"/>
      <c r="G5" s="53"/>
      <c r="H5" s="99"/>
    </row>
    <row r="6" spans="1:13" ht="15.75">
      <c r="A6" s="1"/>
      <c r="B6" s="1"/>
      <c r="C6" s="1"/>
      <c r="D6" s="1"/>
      <c r="E6" s="1"/>
      <c r="F6" s="1"/>
      <c r="G6" s="244"/>
      <c r="H6" s="244"/>
      <c r="I6" s="280" t="s">
        <v>111</v>
      </c>
      <c r="J6" s="280"/>
      <c r="K6" s="244"/>
      <c r="L6" s="244"/>
    </row>
    <row r="7" spans="1:13" ht="15.75">
      <c r="A7" s="1"/>
      <c r="B7" s="1"/>
      <c r="C7" s="1"/>
      <c r="D7" s="1"/>
      <c r="E7" s="1"/>
      <c r="F7" s="1"/>
      <c r="G7" s="53"/>
      <c r="H7" s="99"/>
    </row>
    <row r="8" spans="1:13" ht="15.75">
      <c r="A8" s="231" t="s">
        <v>4</v>
      </c>
      <c r="B8" s="231"/>
      <c r="C8" s="231"/>
      <c r="D8" s="231"/>
      <c r="E8" s="231"/>
      <c r="F8" s="231"/>
      <c r="G8" s="232"/>
      <c r="H8" s="232"/>
    </row>
    <row r="9" spans="1:13" ht="15.75">
      <c r="A9" s="231" t="s">
        <v>5</v>
      </c>
      <c r="B9" s="231"/>
      <c r="C9" s="231"/>
      <c r="D9" s="231"/>
      <c r="E9" s="231"/>
      <c r="F9" s="231"/>
      <c r="G9" s="232"/>
      <c r="H9" s="232"/>
    </row>
    <row r="10" spans="1:13">
      <c r="A10" s="279" t="s">
        <v>68</v>
      </c>
      <c r="B10" s="232"/>
      <c r="C10" s="232"/>
      <c r="D10" s="232"/>
      <c r="E10" s="232"/>
      <c r="F10" s="232"/>
      <c r="G10" s="232"/>
      <c r="H10" s="232"/>
    </row>
    <row r="11" spans="1:13" ht="15.75">
      <c r="A11" s="1"/>
      <c r="B11" s="1"/>
      <c r="C11" s="233"/>
      <c r="D11" s="233"/>
      <c r="E11" s="233"/>
      <c r="F11" s="233"/>
      <c r="G11" s="53"/>
      <c r="H11" s="99"/>
    </row>
    <row r="12" spans="1:13" ht="16.5" thickBot="1">
      <c r="A12" s="1"/>
      <c r="B12" s="1"/>
      <c r="C12" s="1"/>
      <c r="D12" s="1"/>
      <c r="E12" s="1"/>
      <c r="F12" s="1"/>
      <c r="G12" s="53"/>
      <c r="H12" s="99"/>
      <c r="J12" s="4" t="s">
        <v>6</v>
      </c>
    </row>
    <row r="13" spans="1:13" ht="15.75" customHeight="1" thickBot="1">
      <c r="A13" s="263" t="s">
        <v>7</v>
      </c>
      <c r="B13" s="264"/>
      <c r="C13" s="264"/>
      <c r="D13" s="264"/>
      <c r="E13" s="264"/>
      <c r="F13" s="264"/>
      <c r="G13" s="270" t="s">
        <v>8</v>
      </c>
      <c r="H13" s="272" t="s">
        <v>9</v>
      </c>
      <c r="I13" s="94" t="s">
        <v>10</v>
      </c>
      <c r="J13" s="95" t="s">
        <v>11</v>
      </c>
      <c r="K13" s="97" t="s">
        <v>12</v>
      </c>
      <c r="L13" s="241" t="s">
        <v>96</v>
      </c>
      <c r="M13" s="274" t="s">
        <v>95</v>
      </c>
    </row>
    <row r="14" spans="1:13" ht="25.5" customHeight="1" thickBot="1">
      <c r="A14" s="265"/>
      <c r="B14" s="266"/>
      <c r="C14" s="266"/>
      <c r="D14" s="266"/>
      <c r="E14" s="266"/>
      <c r="F14" s="266"/>
      <c r="G14" s="271"/>
      <c r="H14" s="273"/>
      <c r="I14" s="93" t="s">
        <v>13</v>
      </c>
      <c r="J14" s="96" t="s">
        <v>14</v>
      </c>
      <c r="K14" s="6">
        <v>2014</v>
      </c>
      <c r="L14" s="242"/>
      <c r="M14" s="275"/>
    </row>
    <row r="15" spans="1:13" ht="15.75">
      <c r="A15" s="7" t="s">
        <v>15</v>
      </c>
      <c r="B15" s="8"/>
      <c r="C15" s="8"/>
      <c r="D15" s="8"/>
      <c r="E15" s="8"/>
      <c r="F15" s="77"/>
      <c r="G15" s="5"/>
      <c r="H15" s="9"/>
      <c r="I15" s="61"/>
      <c r="J15" s="78"/>
      <c r="K15" s="5"/>
      <c r="L15" s="33"/>
      <c r="M15" s="100"/>
    </row>
    <row r="16" spans="1:13" ht="15.75">
      <c r="A16" s="239" t="s">
        <v>69</v>
      </c>
      <c r="B16" s="276"/>
      <c r="C16" s="276"/>
      <c r="D16" s="276"/>
      <c r="E16" s="276"/>
      <c r="F16" s="9"/>
      <c r="G16" s="12" t="s">
        <v>16</v>
      </c>
      <c r="H16" s="41" t="s">
        <v>17</v>
      </c>
      <c r="I16" s="70"/>
      <c r="J16" s="44"/>
      <c r="K16" s="15">
        <f>SUM(K17)</f>
        <v>464.3</v>
      </c>
      <c r="L16" s="33"/>
      <c r="M16" s="101">
        <f>SUM(M17)</f>
        <v>464.3</v>
      </c>
    </row>
    <row r="17" spans="1:13" ht="15.75">
      <c r="A17" s="16" t="s">
        <v>18</v>
      </c>
      <c r="B17" s="17"/>
      <c r="C17" s="17"/>
      <c r="D17" s="17"/>
      <c r="E17" s="17"/>
      <c r="F17" s="17"/>
      <c r="G17" s="18" t="s">
        <v>19</v>
      </c>
      <c r="H17" s="19" t="s">
        <v>17</v>
      </c>
      <c r="I17" s="71">
        <f>SUM(I18)</f>
        <v>2010203</v>
      </c>
      <c r="J17" s="79"/>
      <c r="K17" s="20">
        <f>SUM(K18)</f>
        <v>464.3</v>
      </c>
      <c r="L17" s="20"/>
      <c r="M17" s="102">
        <f>SUM(M18)</f>
        <v>464.3</v>
      </c>
    </row>
    <row r="18" spans="1:13" ht="15.75">
      <c r="A18" s="198" t="s">
        <v>70</v>
      </c>
      <c r="B18" s="223"/>
      <c r="C18" s="223"/>
      <c r="D18" s="223"/>
      <c r="E18" s="223"/>
      <c r="F18" s="151"/>
      <c r="G18" s="134" t="s">
        <v>19</v>
      </c>
      <c r="H18" s="139" t="s">
        <v>17</v>
      </c>
      <c r="I18" s="141">
        <v>2010203</v>
      </c>
      <c r="J18" s="135">
        <v>121</v>
      </c>
      <c r="K18" s="131">
        <v>464.3</v>
      </c>
      <c r="L18" s="156"/>
      <c r="M18" s="132">
        <v>464.3</v>
      </c>
    </row>
    <row r="19" spans="1:13" ht="15.75">
      <c r="A19" s="21"/>
      <c r="B19" s="22"/>
      <c r="C19" s="22"/>
      <c r="D19" s="22"/>
      <c r="E19" s="22"/>
      <c r="F19" s="22"/>
      <c r="G19" s="23"/>
      <c r="H19" s="22"/>
      <c r="I19" s="62"/>
      <c r="J19" s="80"/>
      <c r="K19" s="24"/>
      <c r="L19" s="33"/>
      <c r="M19" s="103"/>
    </row>
    <row r="20" spans="1:13" ht="15.75">
      <c r="A20" s="10" t="s">
        <v>20</v>
      </c>
      <c r="B20" s="11"/>
      <c r="C20" s="11"/>
      <c r="D20" s="11"/>
      <c r="E20" s="11"/>
      <c r="F20" s="11"/>
      <c r="G20" s="12"/>
      <c r="H20" s="9"/>
      <c r="I20" s="70"/>
      <c r="J20" s="44"/>
      <c r="K20" s="14"/>
      <c r="L20" s="33"/>
      <c r="M20" s="100"/>
    </row>
    <row r="21" spans="1:13" ht="15.75">
      <c r="A21" s="10" t="s">
        <v>21</v>
      </c>
      <c r="B21" s="11"/>
      <c r="C21" s="11"/>
      <c r="D21" s="11"/>
      <c r="E21" s="11"/>
      <c r="F21" s="11"/>
      <c r="G21" s="12"/>
      <c r="H21" s="9"/>
      <c r="I21" s="70"/>
      <c r="J21" s="44"/>
      <c r="K21" s="14"/>
      <c r="L21" s="33"/>
      <c r="M21" s="100"/>
    </row>
    <row r="22" spans="1:13" ht="15.75">
      <c r="A22" s="25" t="s">
        <v>22</v>
      </c>
      <c r="B22" s="26"/>
      <c r="C22" s="26"/>
      <c r="D22" s="26"/>
      <c r="E22" s="26"/>
      <c r="F22" s="26"/>
      <c r="G22" s="27" t="s">
        <v>19</v>
      </c>
      <c r="H22" s="28" t="s">
        <v>23</v>
      </c>
      <c r="I22" s="63"/>
      <c r="J22" s="81"/>
      <c r="K22" s="30">
        <f>SUM(K25+K31)</f>
        <v>2940.7000000000003</v>
      </c>
      <c r="L22" s="33"/>
      <c r="M22" s="101">
        <f>SUM(M25)</f>
        <v>2940.7000000000003</v>
      </c>
    </row>
    <row r="23" spans="1:13" ht="15.75">
      <c r="A23" s="31" t="s">
        <v>24</v>
      </c>
      <c r="B23" s="9"/>
      <c r="C23" s="9"/>
      <c r="D23" s="9"/>
      <c r="E23" s="9"/>
      <c r="F23" s="9"/>
      <c r="G23" s="32"/>
      <c r="H23" s="9"/>
      <c r="I23" s="70"/>
      <c r="J23" s="44"/>
      <c r="K23" s="33"/>
      <c r="L23" s="55"/>
      <c r="M23" s="106"/>
    </row>
    <row r="24" spans="1:13" ht="15.75">
      <c r="A24" s="31" t="s">
        <v>25</v>
      </c>
      <c r="B24" s="9"/>
      <c r="C24" s="9"/>
      <c r="D24" s="9"/>
      <c r="E24" s="9"/>
      <c r="F24" s="9"/>
      <c r="G24" s="32"/>
      <c r="H24" s="9"/>
      <c r="I24" s="70"/>
      <c r="J24" s="44"/>
      <c r="K24" s="14"/>
      <c r="L24" s="33"/>
      <c r="M24" s="103"/>
    </row>
    <row r="25" spans="1:13" ht="15.75">
      <c r="A25" s="16" t="s">
        <v>26</v>
      </c>
      <c r="B25" s="17"/>
      <c r="C25" s="17"/>
      <c r="D25" s="17"/>
      <c r="E25" s="17"/>
      <c r="F25" s="17"/>
      <c r="G25" s="18" t="s">
        <v>19</v>
      </c>
      <c r="H25" s="19" t="s">
        <v>23</v>
      </c>
      <c r="I25" s="71">
        <v>2010204</v>
      </c>
      <c r="J25" s="79"/>
      <c r="K25" s="20">
        <f>SUM(K26+K27+K28+K29+K30)</f>
        <v>2940.6000000000004</v>
      </c>
      <c r="L25" s="20"/>
      <c r="M25" s="102">
        <f>SUM(M26+M27+M28+M29+M30+M31)</f>
        <v>2940.7000000000003</v>
      </c>
    </row>
    <row r="26" spans="1:13" ht="15.75">
      <c r="A26" s="210" t="s">
        <v>70</v>
      </c>
      <c r="B26" s="235"/>
      <c r="C26" s="235"/>
      <c r="D26" s="235"/>
      <c r="E26" s="235"/>
      <c r="F26" s="17"/>
      <c r="G26" s="18" t="s">
        <v>19</v>
      </c>
      <c r="H26" s="19" t="s">
        <v>23</v>
      </c>
      <c r="I26" s="71">
        <v>2010204</v>
      </c>
      <c r="J26" s="79">
        <v>121</v>
      </c>
      <c r="K26" s="20">
        <v>2133.9</v>
      </c>
      <c r="L26" s="20"/>
      <c r="M26" s="102">
        <v>2133.9</v>
      </c>
    </row>
    <row r="27" spans="1:13" ht="15.75">
      <c r="A27" s="220" t="s">
        <v>71</v>
      </c>
      <c r="B27" s="199"/>
      <c r="C27" s="199"/>
      <c r="D27" s="199"/>
      <c r="E27" s="199"/>
      <c r="F27" s="22"/>
      <c r="G27" s="56" t="s">
        <v>19</v>
      </c>
      <c r="H27" s="57" t="s">
        <v>23</v>
      </c>
      <c r="I27" s="62">
        <v>2010204</v>
      </c>
      <c r="J27" s="80">
        <v>122</v>
      </c>
      <c r="K27" s="55">
        <v>8.3000000000000007</v>
      </c>
      <c r="L27" s="20"/>
      <c r="M27" s="102">
        <v>8.3000000000000007</v>
      </c>
    </row>
    <row r="28" spans="1:13" ht="15.75">
      <c r="A28" s="234" t="s">
        <v>72</v>
      </c>
      <c r="B28" s="204"/>
      <c r="C28" s="204"/>
      <c r="D28" s="204"/>
      <c r="E28" s="204"/>
      <c r="F28" s="157"/>
      <c r="G28" s="159" t="s">
        <v>19</v>
      </c>
      <c r="H28" s="160" t="s">
        <v>23</v>
      </c>
      <c r="I28" s="158">
        <v>2010204</v>
      </c>
      <c r="J28" s="161">
        <v>244</v>
      </c>
      <c r="K28" s="162">
        <v>759.5</v>
      </c>
      <c r="L28" s="156"/>
      <c r="M28" s="132">
        <f>SUM(K28+L28)</f>
        <v>759.5</v>
      </c>
    </row>
    <row r="29" spans="1:13" ht="15.75">
      <c r="A29" s="220" t="s">
        <v>73</v>
      </c>
      <c r="B29" s="199"/>
      <c r="C29" s="199"/>
      <c r="D29" s="199"/>
      <c r="E29" s="199"/>
      <c r="F29" s="22"/>
      <c r="G29" s="56" t="s">
        <v>19</v>
      </c>
      <c r="H29" s="57" t="s">
        <v>23</v>
      </c>
      <c r="I29" s="62">
        <v>2010204</v>
      </c>
      <c r="J29" s="80">
        <v>851</v>
      </c>
      <c r="K29" s="55">
        <v>32</v>
      </c>
      <c r="L29" s="20"/>
      <c r="M29" s="102">
        <v>32</v>
      </c>
    </row>
    <row r="30" spans="1:13" ht="15.75">
      <c r="A30" s="220" t="s">
        <v>74</v>
      </c>
      <c r="B30" s="199"/>
      <c r="C30" s="199"/>
      <c r="D30" s="199"/>
      <c r="E30" s="199"/>
      <c r="F30" s="22"/>
      <c r="G30" s="56" t="s">
        <v>19</v>
      </c>
      <c r="H30" s="57" t="s">
        <v>23</v>
      </c>
      <c r="I30" s="62">
        <v>2010204</v>
      </c>
      <c r="J30" s="80">
        <v>852</v>
      </c>
      <c r="K30" s="55">
        <v>6.9</v>
      </c>
      <c r="L30" s="20"/>
      <c r="M30" s="102">
        <v>6.9</v>
      </c>
    </row>
    <row r="31" spans="1:13" ht="15.75">
      <c r="A31" s="220" t="s">
        <v>75</v>
      </c>
      <c r="B31" s="199"/>
      <c r="C31" s="199"/>
      <c r="D31" s="199"/>
      <c r="E31" s="199"/>
      <c r="F31" s="22"/>
      <c r="G31" s="56" t="s">
        <v>19</v>
      </c>
      <c r="H31" s="57" t="s">
        <v>23</v>
      </c>
      <c r="I31" s="56" t="s">
        <v>76</v>
      </c>
      <c r="J31" s="80"/>
      <c r="K31" s="55">
        <v>0.1</v>
      </c>
      <c r="L31" s="20"/>
      <c r="M31" s="102">
        <f>SUM(M32)</f>
        <v>0.1</v>
      </c>
    </row>
    <row r="32" spans="1:13" ht="15.75">
      <c r="A32" s="210" t="s">
        <v>77</v>
      </c>
      <c r="B32" s="235"/>
      <c r="C32" s="235"/>
      <c r="D32" s="235"/>
      <c r="E32" s="235"/>
      <c r="F32" s="22"/>
      <c r="G32" s="82" t="s">
        <v>19</v>
      </c>
      <c r="H32" s="57" t="s">
        <v>23</v>
      </c>
      <c r="I32" s="82" t="s">
        <v>76</v>
      </c>
      <c r="J32" s="80">
        <v>244</v>
      </c>
      <c r="K32" s="55">
        <v>0.1</v>
      </c>
      <c r="L32" s="20"/>
      <c r="M32" s="102">
        <v>0.1</v>
      </c>
    </row>
    <row r="33" spans="1:13" ht="15.75">
      <c r="A33" s="21"/>
      <c r="B33" s="22"/>
      <c r="C33" s="22"/>
      <c r="D33" s="22"/>
      <c r="E33" s="22"/>
      <c r="F33" s="22"/>
      <c r="G33" s="36"/>
      <c r="H33" s="22"/>
      <c r="I33" s="62"/>
      <c r="J33" s="80"/>
      <c r="K33" s="24"/>
      <c r="L33" s="33"/>
      <c r="M33" s="100"/>
    </row>
    <row r="34" spans="1:13" ht="15.75">
      <c r="A34" s="10" t="s">
        <v>27</v>
      </c>
      <c r="B34" s="9"/>
      <c r="C34" s="9"/>
      <c r="D34" s="9"/>
      <c r="E34" s="9"/>
      <c r="F34" s="9"/>
      <c r="G34" s="32" t="s">
        <v>19</v>
      </c>
      <c r="H34" s="13" t="s">
        <v>28</v>
      </c>
      <c r="I34" s="70"/>
      <c r="J34" s="44"/>
      <c r="K34" s="37">
        <f>K38</f>
        <v>48.3</v>
      </c>
      <c r="L34" s="33"/>
      <c r="M34" s="101">
        <f>SUM(M36)</f>
        <v>48.3</v>
      </c>
    </row>
    <row r="35" spans="1:13" ht="15.75">
      <c r="A35" s="10" t="s">
        <v>29</v>
      </c>
      <c r="B35" s="9"/>
      <c r="C35" s="9"/>
      <c r="D35" s="9"/>
      <c r="E35" s="9"/>
      <c r="F35" s="9"/>
      <c r="G35" s="32"/>
      <c r="H35" s="35"/>
      <c r="I35" s="70"/>
      <c r="J35" s="44"/>
      <c r="K35" s="37"/>
      <c r="L35" s="33"/>
      <c r="M35" s="103"/>
    </row>
    <row r="36" spans="1:13" ht="15.75">
      <c r="A36" s="220" t="s">
        <v>26</v>
      </c>
      <c r="B36" s="199"/>
      <c r="C36" s="199"/>
      <c r="D36" s="199"/>
      <c r="E36" s="199"/>
      <c r="F36" s="17"/>
      <c r="G36" s="18" t="s">
        <v>19</v>
      </c>
      <c r="H36" s="19" t="s">
        <v>28</v>
      </c>
      <c r="I36" s="71">
        <v>2010204</v>
      </c>
      <c r="J36" s="79"/>
      <c r="K36" s="64">
        <f>SUM(K38)</f>
        <v>48.3</v>
      </c>
      <c r="L36" s="20"/>
      <c r="M36" s="102">
        <f>SUM(M38)</f>
        <v>48.3</v>
      </c>
    </row>
    <row r="37" spans="1:13" ht="15.75">
      <c r="A37" s="21" t="s">
        <v>30</v>
      </c>
      <c r="B37" s="22"/>
      <c r="C37" s="22"/>
      <c r="D37" s="22"/>
      <c r="E37" s="22"/>
      <c r="F37" s="22"/>
      <c r="G37" s="36"/>
      <c r="H37" s="57"/>
      <c r="I37" s="62"/>
      <c r="J37" s="80"/>
      <c r="K37" s="24"/>
      <c r="L37" s="55"/>
      <c r="M37" s="106"/>
    </row>
    <row r="38" spans="1:13" ht="15.75">
      <c r="A38" s="54" t="s">
        <v>31</v>
      </c>
      <c r="B38" s="26"/>
      <c r="C38" s="26"/>
      <c r="D38" s="26"/>
      <c r="E38" s="26"/>
      <c r="F38" s="26"/>
      <c r="G38" s="43" t="s">
        <v>19</v>
      </c>
      <c r="H38" s="42" t="s">
        <v>28</v>
      </c>
      <c r="I38" s="43" t="s">
        <v>78</v>
      </c>
      <c r="J38" s="81">
        <v>540</v>
      </c>
      <c r="K38" s="29">
        <v>48.3</v>
      </c>
      <c r="L38" s="59"/>
      <c r="M38" s="107">
        <v>48.3</v>
      </c>
    </row>
    <row r="39" spans="1:13" ht="15.75">
      <c r="A39" s="31"/>
      <c r="B39" s="9"/>
      <c r="C39" s="9"/>
      <c r="D39" s="9"/>
      <c r="E39" s="9"/>
      <c r="F39" s="9"/>
      <c r="G39" s="34"/>
      <c r="H39" s="35"/>
      <c r="I39" s="34"/>
      <c r="J39" s="44"/>
      <c r="K39" s="14"/>
      <c r="L39" s="33"/>
      <c r="M39" s="100"/>
    </row>
    <row r="40" spans="1:13" ht="15.75">
      <c r="A40" s="236" t="s">
        <v>62</v>
      </c>
      <c r="B40" s="237"/>
      <c r="C40" s="237"/>
      <c r="D40" s="237"/>
      <c r="E40" s="237"/>
      <c r="F40" s="9"/>
      <c r="G40" s="32" t="s">
        <v>19</v>
      </c>
      <c r="H40" s="13" t="s">
        <v>52</v>
      </c>
      <c r="I40" s="34"/>
      <c r="J40" s="44"/>
      <c r="K40" s="83">
        <v>10</v>
      </c>
      <c r="L40" s="33"/>
      <c r="M40" s="101">
        <v>10</v>
      </c>
    </row>
    <row r="41" spans="1:13" ht="15.75">
      <c r="A41" s="220" t="s">
        <v>67</v>
      </c>
      <c r="B41" s="199"/>
      <c r="C41" s="199"/>
      <c r="D41" s="199"/>
      <c r="E41" s="199"/>
      <c r="F41" s="17"/>
      <c r="G41" s="18" t="s">
        <v>19</v>
      </c>
      <c r="H41" s="18" t="s">
        <v>52</v>
      </c>
      <c r="I41" s="18" t="s">
        <v>79</v>
      </c>
      <c r="J41" s="71"/>
      <c r="K41" s="84">
        <v>10</v>
      </c>
      <c r="L41" s="20"/>
      <c r="M41" s="102">
        <v>10</v>
      </c>
    </row>
    <row r="42" spans="1:13" ht="15.75">
      <c r="A42" s="210" t="s">
        <v>80</v>
      </c>
      <c r="B42" s="235"/>
      <c r="C42" s="235"/>
      <c r="D42" s="235"/>
      <c r="E42" s="235"/>
      <c r="F42" s="17"/>
      <c r="G42" s="18" t="s">
        <v>19</v>
      </c>
      <c r="H42" s="71">
        <v>11</v>
      </c>
      <c r="I42" s="85" t="s">
        <v>79</v>
      </c>
      <c r="J42" s="85" t="s">
        <v>63</v>
      </c>
      <c r="K42" s="84">
        <v>10</v>
      </c>
      <c r="L42" s="20"/>
      <c r="M42" s="102">
        <v>10</v>
      </c>
    </row>
    <row r="43" spans="1:13" ht="15.75">
      <c r="A43" s="67"/>
      <c r="B43" s="68"/>
      <c r="C43" s="68"/>
      <c r="D43" s="68"/>
      <c r="E43" s="68"/>
      <c r="F43" s="9"/>
      <c r="G43" s="34"/>
      <c r="H43" s="44"/>
      <c r="I43" s="114"/>
      <c r="J43" s="52"/>
      <c r="K43" s="115"/>
      <c r="L43" s="33"/>
      <c r="M43" s="103"/>
    </row>
    <row r="44" spans="1:13" ht="15.75">
      <c r="A44" s="239" t="s">
        <v>98</v>
      </c>
      <c r="B44" s="240"/>
      <c r="C44" s="240"/>
      <c r="D44" s="240"/>
      <c r="E44" s="240"/>
      <c r="F44" s="240"/>
      <c r="G44" s="27" t="s">
        <v>19</v>
      </c>
      <c r="H44" s="40">
        <v>13</v>
      </c>
      <c r="I44" s="116"/>
      <c r="J44" s="117"/>
      <c r="K44" s="168">
        <f>SUM(K45)</f>
        <v>34.200000000000003</v>
      </c>
      <c r="L44" s="59"/>
      <c r="M44" s="118">
        <f>SUM(M45)</f>
        <v>34.200000000000003</v>
      </c>
    </row>
    <row r="45" spans="1:13" ht="15.75">
      <c r="A45" s="210" t="s">
        <v>99</v>
      </c>
      <c r="B45" s="238"/>
      <c r="C45" s="238"/>
      <c r="D45" s="238"/>
      <c r="E45" s="238"/>
      <c r="F45" s="238"/>
      <c r="G45" s="18" t="s">
        <v>19</v>
      </c>
      <c r="H45" s="79">
        <v>13</v>
      </c>
      <c r="I45" s="85" t="s">
        <v>100</v>
      </c>
      <c r="J45" s="69"/>
      <c r="K45" s="84">
        <f>SUM(K46)</f>
        <v>34.200000000000003</v>
      </c>
      <c r="L45" s="20"/>
      <c r="M45" s="102">
        <f>SUM(M46)</f>
        <v>34.200000000000003</v>
      </c>
    </row>
    <row r="46" spans="1:13" ht="15.75">
      <c r="A46" s="198" t="s">
        <v>77</v>
      </c>
      <c r="B46" s="204"/>
      <c r="C46" s="204"/>
      <c r="D46" s="204"/>
      <c r="E46" s="204"/>
      <c r="F46" s="204"/>
      <c r="G46" s="134" t="s">
        <v>19</v>
      </c>
      <c r="H46" s="135">
        <v>13</v>
      </c>
      <c r="I46" s="136" t="s">
        <v>100</v>
      </c>
      <c r="J46" s="137" t="s">
        <v>64</v>
      </c>
      <c r="K46" s="138">
        <v>34.200000000000003</v>
      </c>
      <c r="L46" s="131"/>
      <c r="M46" s="132">
        <v>34.200000000000003</v>
      </c>
    </row>
    <row r="47" spans="1:13" ht="15.75">
      <c r="A47" s="31"/>
      <c r="B47" s="9"/>
      <c r="C47" s="9"/>
      <c r="D47" s="9"/>
      <c r="E47" s="9"/>
      <c r="F47" s="9"/>
      <c r="G47" s="32"/>
      <c r="H47" s="9"/>
      <c r="I47" s="70"/>
      <c r="J47" s="44"/>
      <c r="K47" s="14"/>
      <c r="L47" s="33"/>
      <c r="M47" s="100"/>
    </row>
    <row r="48" spans="1:13" ht="15.75">
      <c r="A48" s="25" t="s">
        <v>33</v>
      </c>
      <c r="B48" s="26"/>
      <c r="C48" s="26"/>
      <c r="D48" s="26"/>
      <c r="E48" s="26"/>
      <c r="F48" s="26"/>
      <c r="G48" s="27" t="s">
        <v>17</v>
      </c>
      <c r="H48" s="28" t="s">
        <v>34</v>
      </c>
      <c r="I48" s="63"/>
      <c r="J48" s="81"/>
      <c r="K48" s="30">
        <f>SUM(K50)</f>
        <v>186.4</v>
      </c>
      <c r="L48" s="33"/>
      <c r="M48" s="101">
        <f>SUM(M50)</f>
        <v>186.4</v>
      </c>
    </row>
    <row r="49" spans="1:13" ht="15.75">
      <c r="A49" s="31" t="s">
        <v>81</v>
      </c>
      <c r="B49" s="9"/>
      <c r="C49" s="9"/>
      <c r="D49" s="9"/>
      <c r="E49" s="9"/>
      <c r="F49" s="9"/>
      <c r="G49" s="32"/>
      <c r="H49" s="11"/>
      <c r="I49" s="70"/>
      <c r="J49" s="44"/>
      <c r="K49" s="15"/>
      <c r="L49" s="55"/>
      <c r="M49" s="106"/>
    </row>
    <row r="50" spans="1:13" ht="15.75">
      <c r="A50" s="268" t="s">
        <v>82</v>
      </c>
      <c r="B50" s="269"/>
      <c r="C50" s="269"/>
      <c r="D50" s="269"/>
      <c r="E50" s="269"/>
      <c r="F50" s="9"/>
      <c r="G50" s="34" t="s">
        <v>17</v>
      </c>
      <c r="H50" s="35" t="s">
        <v>34</v>
      </c>
      <c r="I50" s="70">
        <v>9905118</v>
      </c>
      <c r="J50" s="44"/>
      <c r="K50" s="33">
        <f>SUM(K51)</f>
        <v>186.4</v>
      </c>
      <c r="L50" s="33"/>
      <c r="M50" s="103">
        <f>SUM(M51)</f>
        <v>186.4</v>
      </c>
    </row>
    <row r="51" spans="1:13" ht="15.75">
      <c r="A51" s="198" t="s">
        <v>70</v>
      </c>
      <c r="B51" s="223"/>
      <c r="C51" s="223"/>
      <c r="D51" s="223"/>
      <c r="E51" s="223"/>
      <c r="F51" s="151"/>
      <c r="G51" s="134" t="s">
        <v>17</v>
      </c>
      <c r="H51" s="139" t="s">
        <v>34</v>
      </c>
      <c r="I51" s="141">
        <v>9905118</v>
      </c>
      <c r="J51" s="135">
        <v>121</v>
      </c>
      <c r="K51" s="131">
        <v>186.4</v>
      </c>
      <c r="L51" s="131"/>
      <c r="M51" s="132">
        <f>SUM(K51+L51)</f>
        <v>186.4</v>
      </c>
    </row>
    <row r="52" spans="1:13" ht="15.75">
      <c r="A52" s="31"/>
      <c r="B52" s="9"/>
      <c r="C52" s="9"/>
      <c r="D52" s="9"/>
      <c r="E52" s="9"/>
      <c r="F52" s="9"/>
      <c r="G52" s="32"/>
      <c r="H52" s="9"/>
      <c r="I52" s="70"/>
      <c r="J52" s="44"/>
      <c r="K52" s="14"/>
      <c r="L52" s="33"/>
      <c r="M52" s="100"/>
    </row>
    <row r="53" spans="1:13" ht="15.75">
      <c r="A53" s="10" t="s">
        <v>35</v>
      </c>
      <c r="B53" s="9"/>
      <c r="C53" s="9"/>
      <c r="D53" s="9"/>
      <c r="E53" s="9"/>
      <c r="F53" s="9"/>
      <c r="G53" s="12" t="s">
        <v>34</v>
      </c>
      <c r="H53" s="41" t="s">
        <v>36</v>
      </c>
      <c r="I53" s="70"/>
      <c r="J53" s="44"/>
      <c r="K53" s="15">
        <f>SUM(K58+K56)</f>
        <v>157.9</v>
      </c>
      <c r="L53" s="33"/>
      <c r="M53" s="101">
        <f>SUM(M58+M56)</f>
        <v>157.9</v>
      </c>
    </row>
    <row r="54" spans="1:13" ht="15.75">
      <c r="A54" s="10" t="s">
        <v>37</v>
      </c>
      <c r="B54" s="9"/>
      <c r="C54" s="9"/>
      <c r="D54" s="9"/>
      <c r="E54" s="9"/>
      <c r="F54" s="9"/>
      <c r="G54" s="32"/>
      <c r="H54" s="38"/>
      <c r="I54" s="70"/>
      <c r="J54" s="44"/>
      <c r="K54" s="15"/>
      <c r="L54" s="33"/>
      <c r="M54" s="103"/>
    </row>
    <row r="55" spans="1:13" ht="15.75">
      <c r="A55" s="25" t="s">
        <v>38</v>
      </c>
      <c r="B55" s="26"/>
      <c r="C55" s="26"/>
      <c r="D55" s="26"/>
      <c r="E55" s="26"/>
      <c r="F55" s="26"/>
      <c r="G55" s="39"/>
      <c r="H55" s="40"/>
      <c r="I55" s="63"/>
      <c r="J55" s="81"/>
      <c r="K55" s="30"/>
      <c r="L55" s="33"/>
      <c r="M55" s="103"/>
    </row>
    <row r="56" spans="1:13" ht="15.75">
      <c r="A56" s="220" t="s">
        <v>113</v>
      </c>
      <c r="B56" s="199"/>
      <c r="C56" s="199"/>
      <c r="D56" s="199"/>
      <c r="E56" s="199"/>
      <c r="F56" s="200"/>
      <c r="G56" s="43" t="s">
        <v>34</v>
      </c>
      <c r="H56" s="42" t="s">
        <v>36</v>
      </c>
      <c r="I56" s="43" t="s">
        <v>112</v>
      </c>
      <c r="J56" s="81"/>
      <c r="K56" s="59">
        <v>80</v>
      </c>
      <c r="L56" s="20"/>
      <c r="M56" s="102">
        <f>SUM(M57)</f>
        <v>80</v>
      </c>
    </row>
    <row r="57" spans="1:13" ht="15.75">
      <c r="A57" s="234" t="s">
        <v>80</v>
      </c>
      <c r="B57" s="204"/>
      <c r="C57" s="204"/>
      <c r="D57" s="204"/>
      <c r="E57" s="204"/>
      <c r="F57" s="205"/>
      <c r="G57" s="164" t="s">
        <v>34</v>
      </c>
      <c r="H57" s="165" t="s">
        <v>36</v>
      </c>
      <c r="I57" s="164" t="s">
        <v>112</v>
      </c>
      <c r="J57" s="166">
        <v>870</v>
      </c>
      <c r="K57" s="167">
        <v>80</v>
      </c>
      <c r="L57" s="153"/>
      <c r="M57" s="154">
        <f>SUM(K57+L57)</f>
        <v>80</v>
      </c>
    </row>
    <row r="58" spans="1:13" ht="15.75">
      <c r="A58" s="208" t="s">
        <v>39</v>
      </c>
      <c r="B58" s="209"/>
      <c r="C58" s="209"/>
      <c r="D58" s="209"/>
      <c r="E58" s="209"/>
      <c r="F58" s="209"/>
      <c r="G58" s="18" t="s">
        <v>34</v>
      </c>
      <c r="H58" s="19" t="s">
        <v>36</v>
      </c>
      <c r="I58" s="86">
        <v>2012180</v>
      </c>
      <c r="J58" s="79"/>
      <c r="K58" s="20">
        <f>K59</f>
        <v>77.900000000000006</v>
      </c>
      <c r="L58" s="20"/>
      <c r="M58" s="102">
        <f>SUM(M59)</f>
        <v>77.900000000000006</v>
      </c>
    </row>
    <row r="59" spans="1:13" ht="15.75">
      <c r="A59" s="210" t="s">
        <v>77</v>
      </c>
      <c r="B59" s="235"/>
      <c r="C59" s="235"/>
      <c r="D59" s="235"/>
      <c r="E59" s="235"/>
      <c r="F59" s="17"/>
      <c r="G59" s="18" t="s">
        <v>34</v>
      </c>
      <c r="H59" s="19" t="s">
        <v>36</v>
      </c>
      <c r="I59" s="86">
        <v>2012180</v>
      </c>
      <c r="J59" s="79">
        <v>244</v>
      </c>
      <c r="K59" s="20">
        <v>77.900000000000006</v>
      </c>
      <c r="L59" s="20"/>
      <c r="M59" s="102">
        <v>77.900000000000006</v>
      </c>
    </row>
    <row r="60" spans="1:13" ht="15.75">
      <c r="A60" s="31"/>
      <c r="B60" s="9"/>
      <c r="C60" s="9"/>
      <c r="D60" s="9"/>
      <c r="E60" s="9"/>
      <c r="F60" s="9"/>
      <c r="G60" s="34"/>
      <c r="H60" s="35"/>
      <c r="I60" s="87"/>
      <c r="J60" s="44"/>
      <c r="K60" s="33"/>
      <c r="L60" s="33"/>
      <c r="M60" s="100"/>
    </row>
    <row r="61" spans="1:13" ht="15.75">
      <c r="A61" s="253" t="s">
        <v>61</v>
      </c>
      <c r="B61" s="254"/>
      <c r="C61" s="254"/>
      <c r="D61" s="254"/>
      <c r="E61" s="255"/>
      <c r="F61" s="26"/>
      <c r="G61" s="27" t="s">
        <v>23</v>
      </c>
      <c r="H61" s="27" t="s">
        <v>36</v>
      </c>
      <c r="I61" s="88"/>
      <c r="J61" s="63"/>
      <c r="K61" s="30">
        <f>SUM(K62)</f>
        <v>3873.7</v>
      </c>
      <c r="L61" s="33"/>
      <c r="M61" s="101">
        <f>SUM(M62)</f>
        <v>3873.7</v>
      </c>
    </row>
    <row r="62" spans="1:13" ht="15.75">
      <c r="A62" s="256" t="s">
        <v>83</v>
      </c>
      <c r="B62" s="257"/>
      <c r="C62" s="257"/>
      <c r="D62" s="257"/>
      <c r="E62" s="258"/>
      <c r="F62" s="17"/>
      <c r="G62" s="18" t="s">
        <v>23</v>
      </c>
      <c r="H62" s="18" t="s">
        <v>36</v>
      </c>
      <c r="I62" s="86">
        <v>6100405</v>
      </c>
      <c r="J62" s="71"/>
      <c r="K62" s="20">
        <f>SUM(K63)</f>
        <v>3873.7</v>
      </c>
      <c r="L62" s="20"/>
      <c r="M62" s="102">
        <f>SUM(M63)</f>
        <v>3873.7</v>
      </c>
    </row>
    <row r="63" spans="1:13" ht="15.75">
      <c r="A63" s="210" t="s">
        <v>77</v>
      </c>
      <c r="B63" s="235"/>
      <c r="C63" s="235"/>
      <c r="D63" s="235"/>
      <c r="E63" s="235"/>
      <c r="F63" s="26"/>
      <c r="G63" s="43" t="s">
        <v>23</v>
      </c>
      <c r="H63" s="43" t="s">
        <v>36</v>
      </c>
      <c r="I63" s="88">
        <v>6100405</v>
      </c>
      <c r="J63" s="63">
        <v>244</v>
      </c>
      <c r="K63" s="59">
        <v>3873.7</v>
      </c>
      <c r="L63" s="20"/>
      <c r="M63" s="102">
        <v>3873.7</v>
      </c>
    </row>
    <row r="64" spans="1:13" ht="15.75">
      <c r="A64" s="67"/>
      <c r="B64" s="68"/>
      <c r="C64" s="68"/>
      <c r="D64" s="68"/>
      <c r="E64" s="68"/>
      <c r="F64" s="9"/>
      <c r="G64" s="34"/>
      <c r="H64" s="35"/>
      <c r="I64" s="87"/>
      <c r="J64" s="44"/>
      <c r="K64" s="33"/>
      <c r="L64" s="33"/>
      <c r="M64" s="103"/>
    </row>
    <row r="65" spans="1:13" ht="15.75">
      <c r="A65" s="236" t="s">
        <v>59</v>
      </c>
      <c r="B65" s="259"/>
      <c r="C65" s="259"/>
      <c r="D65" s="259"/>
      <c r="E65" s="259"/>
      <c r="F65" s="260"/>
      <c r="G65" s="12" t="s">
        <v>23</v>
      </c>
      <c r="H65" s="41" t="s">
        <v>60</v>
      </c>
      <c r="I65" s="87"/>
      <c r="J65" s="44"/>
      <c r="K65" s="33">
        <f>SUM(K66)</f>
        <v>164</v>
      </c>
      <c r="L65" s="33"/>
      <c r="M65" s="103">
        <f>SUM(M66)</f>
        <v>464</v>
      </c>
    </row>
    <row r="66" spans="1:13" ht="15.75">
      <c r="A66" s="210" t="s">
        <v>97</v>
      </c>
      <c r="B66" s="199"/>
      <c r="C66" s="199"/>
      <c r="D66" s="199"/>
      <c r="E66" s="199"/>
      <c r="F66" s="199"/>
      <c r="G66" s="18" t="s">
        <v>23</v>
      </c>
      <c r="H66" s="19" t="s">
        <v>60</v>
      </c>
      <c r="I66" s="86">
        <v>2011000</v>
      </c>
      <c r="J66" s="79"/>
      <c r="K66" s="108">
        <f>SUM(K67)</f>
        <v>164</v>
      </c>
      <c r="L66" s="108"/>
      <c r="M66" s="109">
        <f>SUM(M67)</f>
        <v>464</v>
      </c>
    </row>
    <row r="67" spans="1:13" ht="15.75">
      <c r="A67" s="201" t="s">
        <v>91</v>
      </c>
      <c r="B67" s="202"/>
      <c r="C67" s="202"/>
      <c r="D67" s="202"/>
      <c r="E67" s="202"/>
      <c r="F67" s="202"/>
      <c r="G67" s="111" t="s">
        <v>23</v>
      </c>
      <c r="H67" s="112" t="s">
        <v>60</v>
      </c>
      <c r="I67" s="195">
        <v>2011000</v>
      </c>
      <c r="J67" s="120">
        <v>244</v>
      </c>
      <c r="K67" s="196">
        <v>164</v>
      </c>
      <c r="L67" s="196">
        <v>300</v>
      </c>
      <c r="M67" s="197">
        <f>SUM(K67+L67)</f>
        <v>464</v>
      </c>
    </row>
    <row r="68" spans="1:13" ht="15.75">
      <c r="A68" s="67"/>
      <c r="B68" s="130"/>
      <c r="C68" s="130"/>
      <c r="D68" s="130"/>
      <c r="E68" s="130"/>
      <c r="F68" s="9"/>
      <c r="G68" s="34"/>
      <c r="H68" s="35"/>
      <c r="I68" s="87"/>
      <c r="J68" s="44"/>
      <c r="K68" s="33"/>
      <c r="L68" s="33"/>
      <c r="M68" s="100"/>
    </row>
    <row r="69" spans="1:13" ht="15.75">
      <c r="A69" s="25" t="s">
        <v>40</v>
      </c>
      <c r="B69" s="26"/>
      <c r="C69" s="26"/>
      <c r="D69" s="26"/>
      <c r="E69" s="26"/>
      <c r="F69" s="26"/>
      <c r="G69" s="27" t="s">
        <v>41</v>
      </c>
      <c r="H69" s="28" t="s">
        <v>19</v>
      </c>
      <c r="I69" s="63"/>
      <c r="J69" s="81"/>
      <c r="K69" s="30">
        <f>SUM(K70)</f>
        <v>512.20000000000005</v>
      </c>
      <c r="L69" s="33"/>
      <c r="M69" s="101">
        <f>SUM(M70+M72)</f>
        <v>304</v>
      </c>
    </row>
    <row r="70" spans="1:13" ht="15.75">
      <c r="A70" s="277" t="s">
        <v>84</v>
      </c>
      <c r="B70" s="209"/>
      <c r="C70" s="209"/>
      <c r="D70" s="209"/>
      <c r="E70" s="209"/>
      <c r="F70" s="209"/>
      <c r="G70" s="180" t="s">
        <v>41</v>
      </c>
      <c r="H70" s="181" t="s">
        <v>19</v>
      </c>
      <c r="I70" s="182">
        <v>2016502</v>
      </c>
      <c r="J70" s="181"/>
      <c r="K70" s="183">
        <f>SUM(K71)</f>
        <v>512.20000000000005</v>
      </c>
      <c r="L70" s="184"/>
      <c r="M70" s="185">
        <f>SUM(M71)</f>
        <v>0</v>
      </c>
    </row>
    <row r="71" spans="1:13" ht="15.75">
      <c r="A71" s="261" t="s">
        <v>85</v>
      </c>
      <c r="B71" s="207"/>
      <c r="C71" s="207"/>
      <c r="D71" s="207"/>
      <c r="E71" s="262"/>
      <c r="F71" s="175"/>
      <c r="G71" s="146" t="s">
        <v>41</v>
      </c>
      <c r="H71" s="147" t="s">
        <v>19</v>
      </c>
      <c r="I71" s="148">
        <v>2016502</v>
      </c>
      <c r="J71" s="147" t="s">
        <v>65</v>
      </c>
      <c r="K71" s="149">
        <v>512.20000000000005</v>
      </c>
      <c r="L71" s="149">
        <v>-512.20000000000005</v>
      </c>
      <c r="M71" s="150">
        <f>SUM(K71+L71)</f>
        <v>0</v>
      </c>
    </row>
    <row r="72" spans="1:13" ht="15.75">
      <c r="A72" s="206" t="s">
        <v>91</v>
      </c>
      <c r="B72" s="207"/>
      <c r="C72" s="207"/>
      <c r="D72" s="207"/>
      <c r="E72" s="207"/>
      <c r="F72" s="278"/>
      <c r="G72" s="146" t="s">
        <v>41</v>
      </c>
      <c r="H72" s="147" t="s">
        <v>19</v>
      </c>
      <c r="I72" s="148">
        <v>2016502</v>
      </c>
      <c r="J72" s="147" t="s">
        <v>64</v>
      </c>
      <c r="K72" s="149">
        <v>0</v>
      </c>
      <c r="L72" s="149">
        <v>304</v>
      </c>
      <c r="M72" s="150">
        <f>SUM(K72+L72)</f>
        <v>304</v>
      </c>
    </row>
    <row r="73" spans="1:13" ht="15.75">
      <c r="A73" s="66"/>
      <c r="B73" s="65"/>
      <c r="C73" s="65"/>
      <c r="D73" s="65"/>
      <c r="E73" s="65"/>
      <c r="F73" s="65"/>
      <c r="G73" s="34"/>
      <c r="H73" s="35"/>
      <c r="I73" s="70"/>
      <c r="J73" s="35"/>
      <c r="K73" s="33"/>
      <c r="L73" s="33"/>
      <c r="M73" s="100"/>
    </row>
    <row r="74" spans="1:13" ht="15.75">
      <c r="A74" s="10" t="s">
        <v>42</v>
      </c>
      <c r="B74" s="65"/>
      <c r="C74" s="65"/>
      <c r="D74" s="65"/>
      <c r="E74" s="65"/>
      <c r="F74" s="65"/>
      <c r="G74" s="12" t="s">
        <v>41</v>
      </c>
      <c r="H74" s="41" t="s">
        <v>17</v>
      </c>
      <c r="I74" s="70"/>
      <c r="J74" s="35"/>
      <c r="K74" s="15">
        <f>SUM(K75+K78+K82)</f>
        <v>12082</v>
      </c>
      <c r="L74" s="33"/>
      <c r="M74" s="101">
        <f>SUM(M75+M78+M82+M80)</f>
        <v>13280.6</v>
      </c>
    </row>
    <row r="75" spans="1:13" ht="15.75">
      <c r="A75" s="208" t="s">
        <v>86</v>
      </c>
      <c r="B75" s="214"/>
      <c r="C75" s="214"/>
      <c r="D75" s="214"/>
      <c r="E75" s="214"/>
      <c r="F75" s="174"/>
      <c r="G75" s="18" t="s">
        <v>41</v>
      </c>
      <c r="H75" s="19" t="s">
        <v>17</v>
      </c>
      <c r="I75" s="71">
        <v>2016503</v>
      </c>
      <c r="J75" s="19"/>
      <c r="K75" s="20">
        <f>SUM(K76)+K77</f>
        <v>3404.8</v>
      </c>
      <c r="L75" s="20"/>
      <c r="M75" s="102">
        <f>SUM(M76+M77)</f>
        <v>3404.8</v>
      </c>
    </row>
    <row r="76" spans="1:13" ht="15.75">
      <c r="A76" s="198" t="s">
        <v>77</v>
      </c>
      <c r="B76" s="223"/>
      <c r="C76" s="223"/>
      <c r="D76" s="223"/>
      <c r="E76" s="223"/>
      <c r="F76" s="176"/>
      <c r="G76" s="134" t="s">
        <v>41</v>
      </c>
      <c r="H76" s="139" t="s">
        <v>17</v>
      </c>
      <c r="I76" s="141">
        <v>2016503</v>
      </c>
      <c r="J76" s="139" t="s">
        <v>64</v>
      </c>
      <c r="K76" s="131">
        <v>3274.8</v>
      </c>
      <c r="L76" s="131"/>
      <c r="M76" s="132">
        <f>SUM(K76+L76)</f>
        <v>3274.8</v>
      </c>
    </row>
    <row r="77" spans="1:13" ht="15.75">
      <c r="A77" s="198" t="s">
        <v>114</v>
      </c>
      <c r="B77" s="204"/>
      <c r="C77" s="204"/>
      <c r="D77" s="204"/>
      <c r="E77" s="204"/>
      <c r="F77" s="205"/>
      <c r="G77" s="134" t="s">
        <v>41</v>
      </c>
      <c r="H77" s="139" t="s">
        <v>17</v>
      </c>
      <c r="I77" s="141">
        <v>2016503</v>
      </c>
      <c r="J77" s="139" t="s">
        <v>115</v>
      </c>
      <c r="K77" s="131">
        <v>130</v>
      </c>
      <c r="L77" s="131"/>
      <c r="M77" s="132">
        <f>SUM(K77+L77)</f>
        <v>130</v>
      </c>
    </row>
    <row r="78" spans="1:13" ht="15.75">
      <c r="A78" s="210" t="s">
        <v>87</v>
      </c>
      <c r="B78" s="199"/>
      <c r="C78" s="199"/>
      <c r="D78" s="199"/>
      <c r="E78" s="199"/>
      <c r="F78" s="174"/>
      <c r="G78" s="18" t="s">
        <v>41</v>
      </c>
      <c r="H78" s="19" t="s">
        <v>17</v>
      </c>
      <c r="I78" s="18" t="s">
        <v>118</v>
      </c>
      <c r="J78" s="19"/>
      <c r="K78" s="20">
        <v>2087</v>
      </c>
      <c r="L78" s="20"/>
      <c r="M78" s="102">
        <f>SUM(M79)</f>
        <v>2087</v>
      </c>
    </row>
    <row r="79" spans="1:13" ht="15.75">
      <c r="A79" s="198" t="s">
        <v>88</v>
      </c>
      <c r="B79" s="204"/>
      <c r="C79" s="204"/>
      <c r="D79" s="204"/>
      <c r="E79" s="204"/>
      <c r="F79" s="176"/>
      <c r="G79" s="134" t="s">
        <v>41</v>
      </c>
      <c r="H79" s="139" t="s">
        <v>17</v>
      </c>
      <c r="I79" s="134" t="s">
        <v>118</v>
      </c>
      <c r="J79" s="139" t="s">
        <v>65</v>
      </c>
      <c r="K79" s="131">
        <v>2087</v>
      </c>
      <c r="L79" s="131"/>
      <c r="M79" s="132">
        <f>SUM(K79+L79)</f>
        <v>2087</v>
      </c>
    </row>
    <row r="80" spans="1:13" ht="15.75">
      <c r="A80" s="198" t="s">
        <v>119</v>
      </c>
      <c r="B80" s="199"/>
      <c r="C80" s="199"/>
      <c r="D80" s="199"/>
      <c r="E80" s="199"/>
      <c r="F80" s="200"/>
      <c r="G80" s="170" t="s">
        <v>41</v>
      </c>
      <c r="H80" s="171" t="s">
        <v>17</v>
      </c>
      <c r="I80" s="170" t="s">
        <v>90</v>
      </c>
      <c r="J80" s="171"/>
      <c r="K80" s="172"/>
      <c r="L80" s="172"/>
      <c r="M80" s="173">
        <f>SUM(M81)</f>
        <v>1000</v>
      </c>
    </row>
    <row r="81" spans="1:13" ht="15.75">
      <c r="A81" s="201" t="s">
        <v>77</v>
      </c>
      <c r="B81" s="202"/>
      <c r="C81" s="202"/>
      <c r="D81" s="202"/>
      <c r="E81" s="202"/>
      <c r="F81" s="203"/>
      <c r="G81" s="146" t="s">
        <v>41</v>
      </c>
      <c r="H81" s="147" t="s">
        <v>17</v>
      </c>
      <c r="I81" s="146" t="s">
        <v>90</v>
      </c>
      <c r="J81" s="147" t="s">
        <v>64</v>
      </c>
      <c r="K81" s="149"/>
      <c r="L81" s="149">
        <v>1000</v>
      </c>
      <c r="M81" s="150">
        <f>SUM(L81+K81)</f>
        <v>1000</v>
      </c>
    </row>
    <row r="82" spans="1:13" ht="15.75">
      <c r="A82" s="210" t="s">
        <v>105</v>
      </c>
      <c r="B82" s="199"/>
      <c r="C82" s="199"/>
      <c r="D82" s="199"/>
      <c r="E82" s="199"/>
      <c r="F82" s="200"/>
      <c r="G82" s="34" t="s">
        <v>41</v>
      </c>
      <c r="H82" s="35" t="s">
        <v>17</v>
      </c>
      <c r="I82" s="70">
        <v>4000405</v>
      </c>
      <c r="J82" s="35"/>
      <c r="K82" s="33">
        <f>SUM(K83+K84)</f>
        <v>6590.2</v>
      </c>
      <c r="L82" s="33"/>
      <c r="M82" s="103">
        <f>SUM(M83+M84)</f>
        <v>6788.8</v>
      </c>
    </row>
    <row r="83" spans="1:13" ht="15.75">
      <c r="A83" s="198" t="s">
        <v>104</v>
      </c>
      <c r="B83" s="204"/>
      <c r="C83" s="204"/>
      <c r="D83" s="204"/>
      <c r="E83" s="204"/>
      <c r="F83" s="205"/>
      <c r="G83" s="134" t="s">
        <v>41</v>
      </c>
      <c r="H83" s="139" t="s">
        <v>17</v>
      </c>
      <c r="I83" s="141">
        <v>4000405</v>
      </c>
      <c r="J83" s="139" t="s">
        <v>64</v>
      </c>
      <c r="K83" s="131">
        <v>206.2</v>
      </c>
      <c r="L83" s="131"/>
      <c r="M83" s="132">
        <f>SUM(K83+L83)</f>
        <v>206.2</v>
      </c>
    </row>
    <row r="84" spans="1:13" ht="15.75">
      <c r="A84" s="201" t="s">
        <v>108</v>
      </c>
      <c r="B84" s="199"/>
      <c r="C84" s="199"/>
      <c r="D84" s="199"/>
      <c r="E84" s="199"/>
      <c r="F84" s="200"/>
      <c r="G84" s="146" t="s">
        <v>41</v>
      </c>
      <c r="H84" s="147" t="s">
        <v>17</v>
      </c>
      <c r="I84" s="148">
        <v>4000405</v>
      </c>
      <c r="J84" s="147" t="s">
        <v>117</v>
      </c>
      <c r="K84" s="149">
        <v>6384</v>
      </c>
      <c r="L84" s="149">
        <v>198.6</v>
      </c>
      <c r="M84" s="150">
        <f>SUM(K84+L84)</f>
        <v>6582.6</v>
      </c>
    </row>
    <row r="85" spans="1:13" ht="15.75">
      <c r="A85" s="66"/>
      <c r="B85" s="65"/>
      <c r="C85" s="65"/>
      <c r="D85" s="65"/>
      <c r="E85" s="65"/>
      <c r="F85" s="65"/>
      <c r="G85" s="34"/>
      <c r="H85" s="35"/>
      <c r="I85" s="70"/>
      <c r="J85" s="35"/>
      <c r="K85" s="33"/>
      <c r="L85" s="33"/>
      <c r="M85" s="100"/>
    </row>
    <row r="86" spans="1:13" ht="15.75">
      <c r="A86" s="10" t="s">
        <v>43</v>
      </c>
      <c r="B86" s="9"/>
      <c r="C86" s="9"/>
      <c r="D86" s="9"/>
      <c r="E86" s="9"/>
      <c r="F86" s="9"/>
      <c r="G86" s="12" t="s">
        <v>41</v>
      </c>
      <c r="H86" s="41" t="s">
        <v>34</v>
      </c>
      <c r="I86" s="70"/>
      <c r="J86" s="44"/>
      <c r="K86" s="15">
        <f>SUM(K87+K89+K91+K95)+K93+K99</f>
        <v>10117.800000000001</v>
      </c>
      <c r="L86" s="33"/>
      <c r="M86" s="101">
        <f>SUM(M87+M89+M91+M95+M99+M93)</f>
        <v>8834.3000000000011</v>
      </c>
    </row>
    <row r="87" spans="1:13" ht="15.75">
      <c r="A87" s="220" t="s">
        <v>89</v>
      </c>
      <c r="B87" s="199"/>
      <c r="C87" s="199"/>
      <c r="D87" s="199"/>
      <c r="E87" s="199"/>
      <c r="F87" s="17"/>
      <c r="G87" s="18" t="s">
        <v>41</v>
      </c>
      <c r="H87" s="19" t="s">
        <v>34</v>
      </c>
      <c r="I87" s="18" t="s">
        <v>90</v>
      </c>
      <c r="J87" s="79"/>
      <c r="K87" s="20">
        <f>SUM(K88)</f>
        <v>1549.9</v>
      </c>
      <c r="L87" s="20"/>
      <c r="M87" s="102">
        <f>SUM(M88)</f>
        <v>549.90000000000009</v>
      </c>
    </row>
    <row r="88" spans="1:13" ht="15.75">
      <c r="A88" s="221" t="s">
        <v>46</v>
      </c>
      <c r="B88" s="222"/>
      <c r="C88" s="222"/>
      <c r="D88" s="222"/>
      <c r="E88" s="222"/>
      <c r="F88" s="144"/>
      <c r="G88" s="111" t="s">
        <v>41</v>
      </c>
      <c r="H88" s="112" t="s">
        <v>34</v>
      </c>
      <c r="I88" s="111" t="s">
        <v>90</v>
      </c>
      <c r="J88" s="120">
        <v>244</v>
      </c>
      <c r="K88" s="104">
        <v>1549.9</v>
      </c>
      <c r="L88" s="104">
        <v>-1000</v>
      </c>
      <c r="M88" s="105">
        <f>SUM(K88+L88)</f>
        <v>549.90000000000009</v>
      </c>
    </row>
    <row r="89" spans="1:13" ht="15.75">
      <c r="A89" s="31" t="s">
        <v>44</v>
      </c>
      <c r="B89" s="9"/>
      <c r="C89" s="9"/>
      <c r="D89" s="9"/>
      <c r="E89" s="9"/>
      <c r="F89" s="9"/>
      <c r="G89" s="34" t="s">
        <v>41</v>
      </c>
      <c r="H89" s="35" t="s">
        <v>34</v>
      </c>
      <c r="I89" s="70">
        <v>2016010</v>
      </c>
      <c r="J89" s="44"/>
      <c r="K89" s="33">
        <f>SUM(K90)</f>
        <v>1016.3</v>
      </c>
      <c r="L89" s="20"/>
      <c r="M89" s="102">
        <f>SUM(M90)</f>
        <v>1016.3</v>
      </c>
    </row>
    <row r="90" spans="1:13" ht="15.75">
      <c r="A90" s="198" t="s">
        <v>77</v>
      </c>
      <c r="B90" s="223"/>
      <c r="C90" s="223"/>
      <c r="D90" s="223"/>
      <c r="E90" s="223"/>
      <c r="F90" s="151"/>
      <c r="G90" s="134" t="s">
        <v>41</v>
      </c>
      <c r="H90" s="139" t="s">
        <v>34</v>
      </c>
      <c r="I90" s="141">
        <v>2016010</v>
      </c>
      <c r="J90" s="135">
        <v>244</v>
      </c>
      <c r="K90" s="131">
        <v>1016.3</v>
      </c>
      <c r="L90" s="131"/>
      <c r="M90" s="132">
        <f>SUM(K90+L90)</f>
        <v>1016.3</v>
      </c>
    </row>
    <row r="91" spans="1:13" ht="15.75">
      <c r="A91" s="208" t="s">
        <v>45</v>
      </c>
      <c r="B91" s="209"/>
      <c r="C91" s="209"/>
      <c r="D91" s="209"/>
      <c r="E91" s="209"/>
      <c r="F91" s="209"/>
      <c r="G91" s="34" t="s">
        <v>41</v>
      </c>
      <c r="H91" s="35" t="s">
        <v>34</v>
      </c>
      <c r="I91" s="74">
        <v>2016020</v>
      </c>
      <c r="J91" s="44"/>
      <c r="K91" s="33">
        <f>SUM(K92)</f>
        <v>5483.3</v>
      </c>
      <c r="L91" s="20"/>
      <c r="M91" s="102">
        <f>SUM(M92)</f>
        <v>5586.3</v>
      </c>
    </row>
    <row r="92" spans="1:13" ht="15.75">
      <c r="A92" s="211" t="s">
        <v>77</v>
      </c>
      <c r="B92" s="212"/>
      <c r="C92" s="212"/>
      <c r="D92" s="212"/>
      <c r="E92" s="212"/>
      <c r="F92" s="212"/>
      <c r="G92" s="111" t="s">
        <v>41</v>
      </c>
      <c r="H92" s="112" t="s">
        <v>34</v>
      </c>
      <c r="I92" s="113">
        <v>2016020</v>
      </c>
      <c r="J92" s="120">
        <v>244</v>
      </c>
      <c r="K92" s="104">
        <v>5483.3</v>
      </c>
      <c r="L92" s="104">
        <v>103</v>
      </c>
      <c r="M92" s="105">
        <f>SUM(K92+L92)</f>
        <v>5586.3</v>
      </c>
    </row>
    <row r="93" spans="1:13" ht="15.75">
      <c r="A93" s="228" t="s">
        <v>116</v>
      </c>
      <c r="B93" s="218"/>
      <c r="C93" s="218"/>
      <c r="D93" s="218"/>
      <c r="E93" s="218"/>
      <c r="F93" s="219"/>
      <c r="G93" s="134" t="s">
        <v>41</v>
      </c>
      <c r="H93" s="139" t="s">
        <v>34</v>
      </c>
      <c r="I93" s="141">
        <v>2016040</v>
      </c>
      <c r="J93" s="135"/>
      <c r="K93" s="131">
        <v>10</v>
      </c>
      <c r="L93" s="131"/>
      <c r="M93" s="132">
        <f>SUM(M94)</f>
        <v>11.1</v>
      </c>
    </row>
    <row r="94" spans="1:13" ht="15.75">
      <c r="A94" s="211" t="s">
        <v>77</v>
      </c>
      <c r="B94" s="226"/>
      <c r="C94" s="226"/>
      <c r="D94" s="226"/>
      <c r="E94" s="226"/>
      <c r="F94" s="227"/>
      <c r="G94" s="146" t="s">
        <v>41</v>
      </c>
      <c r="H94" s="147" t="s">
        <v>34</v>
      </c>
      <c r="I94" s="148">
        <v>2016040</v>
      </c>
      <c r="J94" s="186">
        <v>244</v>
      </c>
      <c r="K94" s="149">
        <v>10</v>
      </c>
      <c r="L94" s="149">
        <v>1.1000000000000001</v>
      </c>
      <c r="M94" s="150">
        <f>SUM(K94+L94)</f>
        <v>11.1</v>
      </c>
    </row>
    <row r="95" spans="1:13" ht="15.75">
      <c r="A95" s="208" t="s">
        <v>46</v>
      </c>
      <c r="B95" s="209"/>
      <c r="C95" s="209"/>
      <c r="D95" s="209"/>
      <c r="E95" s="209"/>
      <c r="F95" s="209"/>
      <c r="G95" s="18" t="s">
        <v>41</v>
      </c>
      <c r="H95" s="18" t="s">
        <v>34</v>
      </c>
      <c r="I95" s="74">
        <v>2016050</v>
      </c>
      <c r="J95" s="71"/>
      <c r="K95" s="20">
        <f>SUM(K96+K98)</f>
        <v>1596.1</v>
      </c>
      <c r="L95" s="20"/>
      <c r="M95" s="102">
        <f>SUM(M96+M98)+M97</f>
        <v>1670.6999999999998</v>
      </c>
    </row>
    <row r="96" spans="1:13" ht="15.75">
      <c r="A96" s="211" t="s">
        <v>77</v>
      </c>
      <c r="B96" s="212"/>
      <c r="C96" s="212"/>
      <c r="D96" s="212"/>
      <c r="E96" s="212"/>
      <c r="F96" s="212"/>
      <c r="G96" s="146" t="s">
        <v>41</v>
      </c>
      <c r="H96" s="147" t="s">
        <v>34</v>
      </c>
      <c r="I96" s="148">
        <v>2016050</v>
      </c>
      <c r="J96" s="186">
        <v>244</v>
      </c>
      <c r="K96" s="149">
        <v>1446.1</v>
      </c>
      <c r="L96" s="149">
        <v>-125.4</v>
      </c>
      <c r="M96" s="150">
        <f>SUM(K96+L96)</f>
        <v>1320.6999999999998</v>
      </c>
    </row>
    <row r="97" spans="1:13" ht="15.75">
      <c r="A97" s="211" t="s">
        <v>85</v>
      </c>
      <c r="B97" s="218"/>
      <c r="C97" s="218"/>
      <c r="D97" s="218"/>
      <c r="E97" s="218"/>
      <c r="F97" s="219"/>
      <c r="G97" s="146" t="s">
        <v>41</v>
      </c>
      <c r="H97" s="147" t="s">
        <v>34</v>
      </c>
      <c r="I97" s="148">
        <v>2016050</v>
      </c>
      <c r="J97" s="186">
        <v>810</v>
      </c>
      <c r="K97" s="149">
        <v>0</v>
      </c>
      <c r="L97" s="149">
        <v>200</v>
      </c>
      <c r="M97" s="150">
        <f>SUM(K97+L97)</f>
        <v>200</v>
      </c>
    </row>
    <row r="98" spans="1:13" ht="15.75">
      <c r="A98" s="228" t="s">
        <v>106</v>
      </c>
      <c r="B98" s="229"/>
      <c r="C98" s="229"/>
      <c r="D98" s="229"/>
      <c r="E98" s="229"/>
      <c r="F98" s="230"/>
      <c r="G98" s="170" t="s">
        <v>41</v>
      </c>
      <c r="H98" s="171" t="s">
        <v>34</v>
      </c>
      <c r="I98" s="177">
        <v>2016050</v>
      </c>
      <c r="J98" s="178">
        <v>851</v>
      </c>
      <c r="K98" s="172">
        <v>150</v>
      </c>
      <c r="L98" s="172"/>
      <c r="M98" s="173">
        <f>SUM(L98+K98)</f>
        <v>150</v>
      </c>
    </row>
    <row r="99" spans="1:13" ht="15.75">
      <c r="A99" s="213" t="s">
        <v>121</v>
      </c>
      <c r="B99" s="214"/>
      <c r="C99" s="214"/>
      <c r="D99" s="214"/>
      <c r="E99" s="214"/>
      <c r="F99" s="215"/>
      <c r="G99" s="188" t="s">
        <v>41</v>
      </c>
      <c r="H99" s="189" t="s">
        <v>34</v>
      </c>
      <c r="I99" s="190">
        <v>9908652</v>
      </c>
      <c r="J99" s="191"/>
      <c r="K99" s="192">
        <v>462.2</v>
      </c>
      <c r="L99" s="192"/>
      <c r="M99" s="193">
        <f>SUM(M100)</f>
        <v>0</v>
      </c>
    </row>
    <row r="100" spans="1:13" ht="15.75">
      <c r="A100" s="211" t="s">
        <v>77</v>
      </c>
      <c r="B100" s="226"/>
      <c r="C100" s="226"/>
      <c r="D100" s="226"/>
      <c r="E100" s="226"/>
      <c r="F100" s="227"/>
      <c r="G100" s="146" t="s">
        <v>41</v>
      </c>
      <c r="H100" s="147" t="s">
        <v>34</v>
      </c>
      <c r="I100" s="148">
        <v>9908652</v>
      </c>
      <c r="J100" s="186">
        <v>244</v>
      </c>
      <c r="K100" s="149">
        <v>462.2</v>
      </c>
      <c r="L100" s="149">
        <v>-462.2</v>
      </c>
      <c r="M100" s="150">
        <f>SUM(K100+L100)</f>
        <v>0</v>
      </c>
    </row>
    <row r="101" spans="1:13" ht="15.75">
      <c r="A101" s="31"/>
      <c r="B101" s="9"/>
      <c r="C101" s="9"/>
      <c r="D101" s="9"/>
      <c r="E101" s="9"/>
      <c r="F101" s="9"/>
      <c r="G101" s="32"/>
      <c r="H101" s="44"/>
      <c r="I101" s="70"/>
      <c r="J101" s="44"/>
      <c r="K101" s="33"/>
      <c r="L101" s="33"/>
      <c r="M101" s="100"/>
    </row>
    <row r="102" spans="1:13" ht="15.75">
      <c r="A102" s="10" t="s">
        <v>47</v>
      </c>
      <c r="B102" s="9"/>
      <c r="C102" s="9"/>
      <c r="D102" s="9"/>
      <c r="E102" s="9"/>
      <c r="F102" s="9"/>
      <c r="G102" s="12" t="s">
        <v>32</v>
      </c>
      <c r="H102" s="41" t="s">
        <v>32</v>
      </c>
      <c r="I102" s="70"/>
      <c r="J102" s="44"/>
      <c r="K102" s="15">
        <f>SUM(K103)</f>
        <v>100</v>
      </c>
      <c r="L102" s="33"/>
      <c r="M102" s="101">
        <v>100</v>
      </c>
    </row>
    <row r="103" spans="1:13" ht="15.75">
      <c r="A103" s="16" t="s">
        <v>48</v>
      </c>
      <c r="B103" s="17"/>
      <c r="C103" s="17"/>
      <c r="D103" s="17"/>
      <c r="E103" s="17"/>
      <c r="F103" s="17"/>
      <c r="G103" s="18" t="s">
        <v>32</v>
      </c>
      <c r="H103" s="19" t="s">
        <v>32</v>
      </c>
      <c r="I103" s="71">
        <v>2014310</v>
      </c>
      <c r="J103" s="79"/>
      <c r="K103" s="20">
        <f>SUM(K104)</f>
        <v>100</v>
      </c>
      <c r="L103" s="20"/>
      <c r="M103" s="102">
        <v>100</v>
      </c>
    </row>
    <row r="104" spans="1:13" ht="15.75">
      <c r="A104" s="220" t="s">
        <v>91</v>
      </c>
      <c r="B104" s="199"/>
      <c r="C104" s="199"/>
      <c r="D104" s="199"/>
      <c r="E104" s="199"/>
      <c r="F104" s="17"/>
      <c r="G104" s="18" t="s">
        <v>32</v>
      </c>
      <c r="H104" s="19" t="s">
        <v>32</v>
      </c>
      <c r="I104" s="71">
        <v>2014310</v>
      </c>
      <c r="J104" s="71">
        <v>244</v>
      </c>
      <c r="K104" s="20">
        <v>100</v>
      </c>
      <c r="L104" s="20"/>
      <c r="M104" s="102">
        <v>100</v>
      </c>
    </row>
    <row r="105" spans="1:13" ht="15.75">
      <c r="A105" s="31"/>
      <c r="B105" s="9"/>
      <c r="C105" s="9"/>
      <c r="D105" s="9"/>
      <c r="E105" s="9"/>
      <c r="F105" s="9"/>
      <c r="G105" s="32"/>
      <c r="H105" s="9"/>
      <c r="I105" s="70"/>
      <c r="J105" s="44"/>
      <c r="K105" s="33"/>
      <c r="L105" s="33"/>
      <c r="M105" s="103"/>
    </row>
    <row r="106" spans="1:13" ht="15.75">
      <c r="A106" s="224" t="s">
        <v>66</v>
      </c>
      <c r="B106" s="225"/>
      <c r="C106" s="225"/>
      <c r="D106" s="225"/>
      <c r="E106" s="9"/>
      <c r="F106" s="9"/>
      <c r="G106" s="12" t="s">
        <v>49</v>
      </c>
      <c r="H106" s="41" t="s">
        <v>19</v>
      </c>
      <c r="I106" s="70"/>
      <c r="J106" s="44"/>
      <c r="K106" s="15">
        <f>SUM(K107)</f>
        <v>330</v>
      </c>
      <c r="L106" s="33"/>
      <c r="M106" s="101">
        <f>SUM(M107+M109)</f>
        <v>816.3</v>
      </c>
    </row>
    <row r="107" spans="1:13" ht="15.75">
      <c r="A107" s="208" t="s">
        <v>50</v>
      </c>
      <c r="B107" s="209"/>
      <c r="C107" s="209"/>
      <c r="D107" s="209"/>
      <c r="E107" s="209"/>
      <c r="F107" s="209"/>
      <c r="G107" s="18" t="s">
        <v>49</v>
      </c>
      <c r="H107" s="90" t="s">
        <v>19</v>
      </c>
      <c r="I107" s="73">
        <v>2014400</v>
      </c>
      <c r="J107" s="79"/>
      <c r="K107" s="20">
        <f>SUM(K108)</f>
        <v>330</v>
      </c>
      <c r="L107" s="20"/>
      <c r="M107" s="102">
        <f>SUM(M108)</f>
        <v>354.1</v>
      </c>
    </row>
    <row r="108" spans="1:13" ht="15.75">
      <c r="A108" s="206" t="s">
        <v>91</v>
      </c>
      <c r="B108" s="207"/>
      <c r="C108" s="207"/>
      <c r="D108" s="207"/>
      <c r="E108" s="207"/>
      <c r="F108" s="207"/>
      <c r="G108" s="111" t="s">
        <v>49</v>
      </c>
      <c r="H108" s="112" t="s">
        <v>19</v>
      </c>
      <c r="I108" s="113">
        <v>2014400</v>
      </c>
      <c r="J108" s="120">
        <v>244</v>
      </c>
      <c r="K108" s="104">
        <v>330</v>
      </c>
      <c r="L108" s="104">
        <v>24.1</v>
      </c>
      <c r="M108" s="105">
        <f>SUM(K108+L108)</f>
        <v>354.1</v>
      </c>
    </row>
    <row r="109" spans="1:13" ht="15.75">
      <c r="A109" s="213" t="s">
        <v>121</v>
      </c>
      <c r="B109" s="214"/>
      <c r="C109" s="214"/>
      <c r="D109" s="214"/>
      <c r="E109" s="214"/>
      <c r="F109" s="215"/>
      <c r="G109" s="170" t="s">
        <v>49</v>
      </c>
      <c r="H109" s="171" t="s">
        <v>19</v>
      </c>
      <c r="I109" s="177">
        <v>9908652</v>
      </c>
      <c r="J109" s="178"/>
      <c r="K109" s="172">
        <v>0</v>
      </c>
      <c r="L109" s="172"/>
      <c r="M109" s="173">
        <f>SUM(M110)</f>
        <v>462.2</v>
      </c>
    </row>
    <row r="110" spans="1:13" ht="15.75">
      <c r="A110" s="206" t="s">
        <v>91</v>
      </c>
      <c r="B110" s="216"/>
      <c r="C110" s="216"/>
      <c r="D110" s="216"/>
      <c r="E110" s="216"/>
      <c r="F110" s="217"/>
      <c r="G110" s="146" t="s">
        <v>49</v>
      </c>
      <c r="H110" s="147" t="s">
        <v>19</v>
      </c>
      <c r="I110" s="148">
        <v>9908652</v>
      </c>
      <c r="J110" s="186">
        <v>244</v>
      </c>
      <c r="K110" s="149">
        <v>0</v>
      </c>
      <c r="L110" s="149">
        <v>462.2</v>
      </c>
      <c r="M110" s="150">
        <f>SUM(K110+L110)</f>
        <v>462.2</v>
      </c>
    </row>
    <row r="111" spans="1:13" ht="15.75">
      <c r="A111" s="31"/>
      <c r="B111" s="9"/>
      <c r="C111" s="9"/>
      <c r="D111" s="9"/>
      <c r="E111" s="9"/>
      <c r="F111" s="9"/>
      <c r="G111" s="32"/>
      <c r="H111" s="9"/>
      <c r="I111" s="70"/>
      <c r="J111" s="44"/>
      <c r="K111" s="33"/>
      <c r="L111" s="33"/>
      <c r="M111" s="100"/>
    </row>
    <row r="112" spans="1:13" ht="15.75">
      <c r="A112" s="10" t="s">
        <v>51</v>
      </c>
      <c r="B112" s="9"/>
      <c r="C112" s="9"/>
      <c r="D112" s="9"/>
      <c r="E112" s="9"/>
      <c r="F112" s="9"/>
      <c r="G112" s="12" t="s">
        <v>52</v>
      </c>
      <c r="H112" s="41" t="s">
        <v>41</v>
      </c>
      <c r="I112" s="70"/>
      <c r="J112" s="44"/>
      <c r="K112" s="15">
        <f>SUM(K113)</f>
        <v>235</v>
      </c>
      <c r="L112" s="33"/>
      <c r="M112" s="101">
        <f>SUM(M113)</f>
        <v>235</v>
      </c>
    </row>
    <row r="113" spans="1:13" ht="15.75">
      <c r="A113" s="208" t="s">
        <v>53</v>
      </c>
      <c r="B113" s="209"/>
      <c r="C113" s="209"/>
      <c r="D113" s="209"/>
      <c r="E113" s="209"/>
      <c r="F113" s="209"/>
      <c r="G113" s="18" t="s">
        <v>52</v>
      </c>
      <c r="H113" s="19" t="s">
        <v>41</v>
      </c>
      <c r="I113" s="71">
        <v>2014360</v>
      </c>
      <c r="J113" s="79"/>
      <c r="K113" s="20">
        <f>SUM(K114)</f>
        <v>235</v>
      </c>
      <c r="L113" s="20"/>
      <c r="M113" s="102">
        <f>SUM(M114)</f>
        <v>235</v>
      </c>
    </row>
    <row r="114" spans="1:13" ht="15.75">
      <c r="A114" s="220" t="s">
        <v>91</v>
      </c>
      <c r="B114" s="199"/>
      <c r="C114" s="199"/>
      <c r="D114" s="199"/>
      <c r="E114" s="199"/>
      <c r="F114" s="17"/>
      <c r="G114" s="18" t="s">
        <v>52</v>
      </c>
      <c r="H114" s="19" t="s">
        <v>41</v>
      </c>
      <c r="I114" s="71">
        <v>2014360</v>
      </c>
      <c r="J114" s="79">
        <v>244</v>
      </c>
      <c r="K114" s="20">
        <v>235</v>
      </c>
      <c r="L114" s="20"/>
      <c r="M114" s="102">
        <f>SUM(K114+L114)</f>
        <v>235</v>
      </c>
    </row>
    <row r="115" spans="1:13" ht="15.75">
      <c r="A115" s="31"/>
      <c r="B115" s="9"/>
      <c r="C115" s="9"/>
      <c r="D115" s="9"/>
      <c r="E115" s="9"/>
      <c r="F115" s="9"/>
      <c r="G115" s="32"/>
      <c r="H115" s="9"/>
      <c r="I115" s="70"/>
      <c r="J115" s="44"/>
      <c r="K115" s="14"/>
      <c r="L115" s="33"/>
      <c r="M115" s="103"/>
    </row>
    <row r="116" spans="1:13" ht="15.75">
      <c r="A116" s="10" t="s">
        <v>54</v>
      </c>
      <c r="B116" s="9"/>
      <c r="C116" s="9"/>
      <c r="D116" s="9"/>
      <c r="E116" s="9"/>
      <c r="F116" s="9"/>
      <c r="G116" s="12" t="s">
        <v>55</v>
      </c>
      <c r="H116" s="41" t="s">
        <v>19</v>
      </c>
      <c r="I116" s="70"/>
      <c r="J116" s="44"/>
      <c r="K116" s="83">
        <f>SUM(K118)</f>
        <v>55</v>
      </c>
      <c r="L116" s="33"/>
      <c r="M116" s="101">
        <f>SUM(M118)</f>
        <v>55</v>
      </c>
    </row>
    <row r="117" spans="1:13" ht="15.75">
      <c r="A117" s="21" t="s">
        <v>56</v>
      </c>
      <c r="B117" s="22"/>
      <c r="C117" s="22"/>
      <c r="D117" s="22"/>
      <c r="E117" s="22"/>
      <c r="F117" s="22"/>
      <c r="G117" s="36"/>
      <c r="H117" s="58"/>
      <c r="I117" s="62"/>
      <c r="J117" s="80"/>
      <c r="K117" s="55"/>
      <c r="L117" s="55"/>
      <c r="M117" s="106"/>
    </row>
    <row r="118" spans="1:13" ht="15.75">
      <c r="A118" s="31" t="s">
        <v>57</v>
      </c>
      <c r="B118" s="9"/>
      <c r="C118" s="9"/>
      <c r="D118" s="9"/>
      <c r="E118" s="9"/>
      <c r="F118" s="9"/>
      <c r="G118" s="34" t="s">
        <v>55</v>
      </c>
      <c r="H118" s="35" t="s">
        <v>19</v>
      </c>
      <c r="I118" s="70">
        <v>2014910</v>
      </c>
      <c r="J118" s="44"/>
      <c r="K118" s="33">
        <f>SUM(K119)</f>
        <v>55</v>
      </c>
      <c r="L118" s="33"/>
      <c r="M118" s="103">
        <f>SUM(M119)</f>
        <v>55</v>
      </c>
    </row>
    <row r="119" spans="1:13" ht="15.75">
      <c r="A119" s="220" t="s">
        <v>92</v>
      </c>
      <c r="B119" s="199"/>
      <c r="C119" s="199"/>
      <c r="D119" s="199"/>
      <c r="E119" s="199"/>
      <c r="F119" s="17"/>
      <c r="G119" s="18" t="s">
        <v>55</v>
      </c>
      <c r="H119" s="19" t="s">
        <v>19</v>
      </c>
      <c r="I119" s="71">
        <v>2014910</v>
      </c>
      <c r="J119" s="19" t="s">
        <v>93</v>
      </c>
      <c r="K119" s="84">
        <v>55</v>
      </c>
      <c r="L119" s="20"/>
      <c r="M119" s="102">
        <f>SUM(K119+L119)</f>
        <v>55</v>
      </c>
    </row>
    <row r="120" spans="1:13" ht="15.75">
      <c r="A120" s="31"/>
      <c r="B120" s="9"/>
      <c r="C120" s="9"/>
      <c r="D120" s="9"/>
      <c r="E120" s="9"/>
      <c r="F120" s="9"/>
      <c r="G120" s="32"/>
      <c r="H120" s="9"/>
      <c r="I120" s="70"/>
      <c r="J120" s="44"/>
      <c r="K120" s="14"/>
      <c r="L120" s="33"/>
      <c r="M120" s="100"/>
    </row>
    <row r="121" spans="1:13" ht="16.5" thickBot="1">
      <c r="A121" s="45"/>
      <c r="B121" s="46" t="s">
        <v>58</v>
      </c>
      <c r="C121" s="47"/>
      <c r="D121" s="47"/>
      <c r="E121" s="47"/>
      <c r="F121" s="47"/>
      <c r="G121" s="48"/>
      <c r="H121" s="47"/>
      <c r="I121" s="75"/>
      <c r="J121" s="91"/>
      <c r="K121" s="49">
        <f>K16+K22+K34+K48+K53+K61+K69+K74+K86+K102+K106+K112+K116+K40+K65+K44</f>
        <v>31311.500000000004</v>
      </c>
      <c r="L121" s="98">
        <f>SUM(L16:L119)</f>
        <v>493.19999999999993</v>
      </c>
      <c r="M121" s="119">
        <f>SUM(M116+M112+M106+M102+M86+M74+M69+M65+M61+M53+M48+M40+M34+M22+M16+M44)</f>
        <v>31804.700000000004</v>
      </c>
    </row>
    <row r="122" spans="1:13" ht="15.75">
      <c r="A122" s="50"/>
      <c r="B122" s="11"/>
      <c r="C122" s="50"/>
      <c r="D122" s="50"/>
      <c r="E122" s="50"/>
      <c r="F122" s="50"/>
      <c r="G122" s="13"/>
      <c r="H122" s="50"/>
      <c r="I122" s="92"/>
      <c r="J122" s="92"/>
      <c r="K122" s="51"/>
      <c r="L122" s="53"/>
      <c r="M122" s="99"/>
    </row>
    <row r="123" spans="1:13" ht="15.75">
      <c r="A123" s="50"/>
      <c r="B123" s="267" t="s">
        <v>94</v>
      </c>
      <c r="C123" s="267"/>
      <c r="D123" s="267"/>
      <c r="E123" s="1"/>
      <c r="F123" s="1"/>
      <c r="G123" s="1"/>
      <c r="H123" s="1"/>
      <c r="I123" s="60"/>
      <c r="J123" s="60"/>
      <c r="K123" s="51"/>
      <c r="L123" s="53"/>
      <c r="M123" s="99"/>
    </row>
    <row r="124" spans="1:13" ht="15.75">
      <c r="A124" s="50"/>
      <c r="B124" s="1" t="s">
        <v>1</v>
      </c>
      <c r="C124" s="1"/>
      <c r="D124" s="1"/>
      <c r="E124" s="1"/>
      <c r="F124" s="1"/>
      <c r="G124" s="1"/>
      <c r="H124" s="1"/>
      <c r="I124" s="60"/>
      <c r="J124" s="60"/>
      <c r="K124" s="51"/>
      <c r="L124" s="53"/>
      <c r="M124" s="99"/>
    </row>
    <row r="125" spans="1:13" ht="15.75">
      <c r="A125" s="50"/>
      <c r="B125" s="1" t="s">
        <v>0</v>
      </c>
      <c r="C125" s="1"/>
      <c r="D125" s="1"/>
      <c r="E125" s="1"/>
      <c r="F125" s="1"/>
      <c r="G125" s="1"/>
      <c r="H125" s="1"/>
      <c r="I125" s="249" t="s">
        <v>107</v>
      </c>
      <c r="J125" s="250"/>
      <c r="K125" s="51"/>
      <c r="L125" s="53"/>
      <c r="M125" s="99"/>
    </row>
  </sheetData>
  <mergeCells count="80">
    <mergeCell ref="A113:F113"/>
    <mergeCell ref="A114:E114"/>
    <mergeCell ref="A119:E119"/>
    <mergeCell ref="B123:D123"/>
    <mergeCell ref="I125:J125"/>
    <mergeCell ref="A104:E104"/>
    <mergeCell ref="A106:D106"/>
    <mergeCell ref="A107:F107"/>
    <mergeCell ref="A108:F108"/>
    <mergeCell ref="A110:F110"/>
    <mergeCell ref="A84:F84"/>
    <mergeCell ref="A88:E88"/>
    <mergeCell ref="A90:E90"/>
    <mergeCell ref="A99:F99"/>
    <mergeCell ref="A100:F100"/>
    <mergeCell ref="M13:M14"/>
    <mergeCell ref="A27:E27"/>
    <mergeCell ref="A72:F72"/>
    <mergeCell ref="A76:E76"/>
    <mergeCell ref="A77:F77"/>
    <mergeCell ref="A1:L1"/>
    <mergeCell ref="A2:L2"/>
    <mergeCell ref="A3:L3"/>
    <mergeCell ref="C4:L4"/>
    <mergeCell ref="I6:L6"/>
    <mergeCell ref="A109:F109"/>
    <mergeCell ref="A93:F93"/>
    <mergeCell ref="A94:F94"/>
    <mergeCell ref="A95:F95"/>
    <mergeCell ref="A96:F96"/>
    <mergeCell ref="A97:F97"/>
    <mergeCell ref="A98:F98"/>
    <mergeCell ref="A87:E87"/>
    <mergeCell ref="A91:F91"/>
    <mergeCell ref="A92:F92"/>
    <mergeCell ref="A83:F83"/>
    <mergeCell ref="A70:F70"/>
    <mergeCell ref="A71:E71"/>
    <mergeCell ref="A75:E75"/>
    <mergeCell ref="A78:E78"/>
    <mergeCell ref="A80:F80"/>
    <mergeCell ref="A81:F81"/>
    <mergeCell ref="A82:F82"/>
    <mergeCell ref="A79:E79"/>
    <mergeCell ref="A67:F67"/>
    <mergeCell ref="A50:E50"/>
    <mergeCell ref="A51:E51"/>
    <mergeCell ref="A56:F56"/>
    <mergeCell ref="A57:F57"/>
    <mergeCell ref="A58:F58"/>
    <mergeCell ref="A59:E59"/>
    <mergeCell ref="A61:E61"/>
    <mergeCell ref="A62:E62"/>
    <mergeCell ref="A63:E63"/>
    <mergeCell ref="A65:F65"/>
    <mergeCell ref="A66:F66"/>
    <mergeCell ref="A46:F46"/>
    <mergeCell ref="A28:E28"/>
    <mergeCell ref="A29:E29"/>
    <mergeCell ref="A30:E30"/>
    <mergeCell ref="A31:E31"/>
    <mergeCell ref="A32:E32"/>
    <mergeCell ref="A36:E36"/>
    <mergeCell ref="A40:E40"/>
    <mergeCell ref="A41:E41"/>
    <mergeCell ref="A42:E42"/>
    <mergeCell ref="A44:F44"/>
    <mergeCell ref="A45:F45"/>
    <mergeCell ref="L13:L14"/>
    <mergeCell ref="A16:E16"/>
    <mergeCell ref="A18:E18"/>
    <mergeCell ref="A26:E26"/>
    <mergeCell ref="A13:F14"/>
    <mergeCell ref="G13:G14"/>
    <mergeCell ref="H13:H14"/>
    <mergeCell ref="G6:H6"/>
    <mergeCell ref="A8:H8"/>
    <mergeCell ref="A9:H9"/>
    <mergeCell ref="A10:H10"/>
    <mergeCell ref="C11:F11"/>
  </mergeCells>
  <pageMargins left="0.7" right="0.7" top="0.75" bottom="0.75" header="0.3" footer="0.3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распределение обязательств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2014-08-08T02:24:44Z</dcterms:modified>
</cp:coreProperties>
</file>