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оходы" sheetId="1" r:id="rId1"/>
    <sheet name="распределение обязательств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L272" i="2"/>
  <c r="L260"/>
  <c r="K167"/>
  <c r="L167"/>
  <c r="K70"/>
  <c r="K47"/>
  <c r="K55"/>
  <c r="M419"/>
  <c r="L419"/>
  <c r="M418"/>
  <c r="L418"/>
  <c r="M415"/>
  <c r="L415"/>
  <c r="M414"/>
  <c r="L414"/>
  <c r="M412"/>
  <c r="L412"/>
  <c r="M409"/>
  <c r="L409"/>
  <c r="M408"/>
  <c r="L408"/>
  <c r="M405"/>
  <c r="L405"/>
  <c r="M404"/>
  <c r="L404"/>
  <c r="M403"/>
  <c r="L403"/>
  <c r="M398"/>
  <c r="L398"/>
  <c r="M396"/>
  <c r="L396"/>
  <c r="M394"/>
  <c r="L394"/>
  <c r="M393"/>
  <c r="L393"/>
  <c r="M392"/>
  <c r="L392"/>
  <c r="M387"/>
  <c r="L387"/>
  <c r="M386"/>
  <c r="L386"/>
  <c r="M382"/>
  <c r="L382"/>
  <c r="M379"/>
  <c r="L379"/>
  <c r="M378"/>
  <c r="L378"/>
  <c r="M371"/>
  <c r="L371"/>
  <c r="M365"/>
  <c r="L365"/>
  <c r="M359"/>
  <c r="L359"/>
  <c r="M357"/>
  <c r="L357"/>
  <c r="M353"/>
  <c r="L353"/>
  <c r="M348"/>
  <c r="L348"/>
  <c r="M344"/>
  <c r="L344"/>
  <c r="M339"/>
  <c r="L339"/>
  <c r="M338"/>
  <c r="M424"/>
  <c r="L338"/>
  <c r="L424"/>
  <c r="L309"/>
  <c r="L308"/>
  <c r="L305"/>
  <c r="L303"/>
  <c r="L300"/>
  <c r="L299"/>
  <c r="L296"/>
  <c r="L295"/>
  <c r="L294"/>
  <c r="L287"/>
  <c r="L283"/>
  <c r="L282"/>
  <c r="L281"/>
  <c r="L278"/>
  <c r="L277"/>
  <c r="L269"/>
  <c r="L265"/>
  <c r="L264"/>
  <c r="L257"/>
  <c r="L254"/>
  <c r="L251"/>
  <c r="L249"/>
  <c r="L245"/>
  <c r="L240"/>
  <c r="L237"/>
  <c r="L232"/>
  <c r="L231"/>
  <c r="L202"/>
  <c r="K202"/>
  <c r="L201"/>
  <c r="K201"/>
  <c r="L198"/>
  <c r="K198"/>
  <c r="L196"/>
  <c r="K196"/>
  <c r="L193"/>
  <c r="K193"/>
  <c r="L192"/>
  <c r="K192"/>
  <c r="L189"/>
  <c r="K189"/>
  <c r="L188"/>
  <c r="K188"/>
  <c r="L187"/>
  <c r="K187"/>
  <c r="L182"/>
  <c r="K182"/>
  <c r="L180"/>
  <c r="K180"/>
  <c r="L178"/>
  <c r="K178"/>
  <c r="L177"/>
  <c r="K177"/>
  <c r="L176"/>
  <c r="K176"/>
  <c r="L171"/>
  <c r="K171"/>
  <c r="L170"/>
  <c r="K170"/>
  <c r="L163"/>
  <c r="K163"/>
  <c r="L162"/>
  <c r="L158"/>
  <c r="K162"/>
  <c r="K159"/>
  <c r="K158"/>
  <c r="L154"/>
  <c r="K154"/>
  <c r="L151"/>
  <c r="K151"/>
  <c r="L148"/>
  <c r="L144"/>
  <c r="K144"/>
  <c r="L141"/>
  <c r="K141"/>
  <c r="L138"/>
  <c r="K138"/>
  <c r="L136"/>
  <c r="K136"/>
  <c r="L131"/>
  <c r="K131"/>
  <c r="L126"/>
  <c r="K126"/>
  <c r="L123"/>
  <c r="K123"/>
  <c r="L118"/>
  <c r="L117"/>
  <c r="K118"/>
  <c r="K117"/>
  <c r="K89"/>
  <c r="K88"/>
  <c r="K85"/>
  <c r="K84"/>
  <c r="K81"/>
  <c r="K80"/>
  <c r="K77"/>
  <c r="K76"/>
  <c r="K75"/>
  <c r="K66"/>
  <c r="K65"/>
  <c r="K61"/>
  <c r="K60"/>
  <c r="K52"/>
  <c r="K51"/>
  <c r="K44"/>
  <c r="K41"/>
  <c r="K38"/>
  <c r="K36"/>
  <c r="K30"/>
  <c r="K26"/>
  <c r="K23"/>
  <c r="K18"/>
  <c r="K17"/>
  <c r="M42" i="1"/>
  <c r="L42"/>
  <c r="K42"/>
  <c r="J42"/>
  <c r="M39"/>
  <c r="L39"/>
  <c r="K39"/>
  <c r="J39"/>
  <c r="M38"/>
  <c r="L38"/>
  <c r="K38"/>
  <c r="J38"/>
  <c r="M37"/>
  <c r="L37"/>
  <c r="K37"/>
  <c r="J37"/>
  <c r="M36"/>
  <c r="L36"/>
  <c r="K36"/>
  <c r="J36"/>
  <c r="M31"/>
  <c r="M30"/>
  <c r="L31"/>
  <c r="K31"/>
  <c r="K30"/>
  <c r="L30"/>
  <c r="J30"/>
  <c r="M26"/>
  <c r="L26"/>
  <c r="K26"/>
  <c r="J26"/>
  <c r="M23"/>
  <c r="L23"/>
  <c r="K23"/>
  <c r="J23"/>
  <c r="L21"/>
  <c r="J21"/>
  <c r="M20"/>
  <c r="L20"/>
  <c r="K20"/>
  <c r="J20"/>
  <c r="J11"/>
  <c r="J53"/>
  <c r="M18"/>
  <c r="L18"/>
  <c r="K18"/>
  <c r="M15"/>
  <c r="K15"/>
  <c r="M13"/>
  <c r="L13"/>
  <c r="K13"/>
  <c r="J13"/>
  <c r="M12"/>
  <c r="L12"/>
  <c r="K12"/>
  <c r="J12"/>
  <c r="L11"/>
  <c r="L53"/>
  <c r="K207" i="2"/>
  <c r="L207"/>
  <c r="L268"/>
  <c r="L315"/>
  <c r="K64"/>
  <c r="K94"/>
  <c r="K11" i="1"/>
  <c r="K53"/>
  <c r="M11"/>
  <c r="M53"/>
</calcChain>
</file>

<file path=xl/sharedStrings.xml><?xml version="1.0" encoding="utf-8"?>
<sst xmlns="http://schemas.openxmlformats.org/spreadsheetml/2006/main" count="1012" uniqueCount="243">
  <si>
    <t>Приложение №1</t>
  </si>
  <si>
    <t xml:space="preserve">к пояснительной записке </t>
  </si>
  <si>
    <t xml:space="preserve">к решению Совета депутатов Верх- Ирменского сельсовета </t>
  </si>
  <si>
    <t>Ордынского района Новосибирской области</t>
  </si>
  <si>
    <t>Прогноз поступления доходов на 2012 год и на плановый период 2013 и 2014 годов в бюджет муниципального образования Верх-Ирменский сельсовет Ордынского района Новосибирской области</t>
  </si>
  <si>
    <t>тыс.руб.</t>
  </si>
  <si>
    <t>Код вида доходов</t>
  </si>
  <si>
    <t>Наименование налогов и платежей</t>
  </si>
  <si>
    <t>Оценка 2011 года</t>
  </si>
  <si>
    <t>Прогноз 2012 года</t>
  </si>
  <si>
    <t>Прогноз 2014 года</t>
  </si>
  <si>
    <t>1 00 00000 00 0000 000</t>
  </si>
  <si>
    <t>НАЛОГОВЫЕ И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</si>
  <si>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</si>
  <si>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</si>
  <si>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</si>
  <si>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</si>
  <si>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</si>
  <si>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полученных в виде дивидендов от долевого участия в деятельности организаций</t>
  </si>
  <si>
    <t>1 01 02020 01 0000 110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</si>
  <si>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</si>
  <si>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1 01 02021 01 0000 110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</si>
  <si>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</si>
  <si>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1 01 02030 01 0000 110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</si>
  <si>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</si>
  <si>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</si>
  <si>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</si>
  <si>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</si>
  <si>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</si>
  <si>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</si>
  <si>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</si>
  <si>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</si>
  <si>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</si>
  <si>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</si>
  <si>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</si>
  <si>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</si>
  <si>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налог</t>
  </si>
  <si>
    <t>1 06 06013 10 0000 110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</si>
  <si>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</si>
  <si>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1 06 06023 10 0000 110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</si>
  <si>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</si>
  <si>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1 09 00000 00 0000 000</t>
  </si>
  <si>
    <t>Задолженность и перерасчеты по отмененным налогам, сборам и иным обязательным патежам</t>
  </si>
  <si>
    <t>1 09 04050 10 0000 110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</si>
  <si>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</si>
  <si>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актамиРоссийской Федерации за совершение нотариальных действий</t>
  </si>
  <si>
    <t>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</si>
  <si>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</si>
  <si>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</si>
  <si>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</si>
  <si>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</si>
  <si>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</si>
  <si>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1 11 05010 10 0000 120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</si>
  <si>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</si>
  <si>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</si>
  <si>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находящихся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</si>
  <si>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</si>
  <si>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в хозяйственном ведении муниципальных унитарных предприятий</t>
  </si>
  <si>
    <t>1 14 06014 10 0000 430</t>
  </si>
  <si>
    <t>Доходы то продажи земельных участков, государственная собственность на которые не разграничена и которые расположены в границах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</si>
  <si>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</si>
  <si>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</si>
  <si>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</si>
  <si>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</si>
  <si>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</si>
  <si>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</si>
  <si>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2 02 01001 00 0000 151</t>
  </si>
  <si>
    <t>Дотации на выравнивание бюджетной обеспеченности</t>
  </si>
  <si>
    <t>2 02 01001 05 0000 151</t>
  </si>
  <si>
    <t>Дотации бюджетам поселений на выравнивание бюджетной обеспеченности</t>
  </si>
  <si>
    <t>2 02 01003 05 0000 151</t>
  </si>
  <si>
    <t>Дотации бюджетам поселений на поддержку мер по обеспечению сбалансированности бюджета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</si>
  <si>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</si>
  <si>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</si>
  <si>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2 02 02004 10 0000 151</t>
  </si>
  <si>
    <t>Субсидии бюджетам поселений на развитие социальной и инженерной инфраструктуры муниципального образования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</si>
  <si>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</si>
  <si>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Фонда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</si>
  <si>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</si>
  <si>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субъекта</t>
  </si>
  <si>
    <t>2 02 02999 05 0000 151</t>
  </si>
  <si>
    <t>Субсидии на благоустройство городских и сельских поселений Новосибирской области</t>
  </si>
  <si>
    <t>2 02 02999 10 0000 151</t>
  </si>
  <si>
    <t>Субсидии на софинансирование расходных обязательств, возникающих при выполнении полномочий органов местного самоуправления по вопросам местного значения в части снабжения населения топливом</t>
  </si>
  <si>
    <t>Субсидии бюджетам поселений на реализацию мероприятий ВЦП по энергосбережению и энергоэффективоности в ЖКХ на 2011-2013год</t>
  </si>
  <si>
    <t>Прочие субсидии поселений (на подготовку генеральных планов)</t>
  </si>
  <si>
    <t>2 02 02041 10 0000 151</t>
  </si>
  <si>
    <t>Субсидии бюджетам поселений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</si>
  <si>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2 02 03015 10 0000 151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</si>
  <si>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</si>
  <si>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2 02 04014 10 0000 151</t>
  </si>
  <si>
    <t>Межбюджетные трансферты 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</si>
  <si>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</si>
  <si>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Специалист администрации</t>
  </si>
  <si>
    <t>Верх-Ирменского сельсовета</t>
  </si>
  <si>
    <t>О.А.Цугуй</t>
  </si>
  <si>
    <t>Прогноз 2013 года</t>
  </si>
  <si>
    <t>Земельный налог (по обязательствам, возникшим до 1 января 2006 года), мобилизируемый на территориях поселений</t>
  </si>
  <si>
    <t>Приложение №3</t>
  </si>
  <si>
    <t xml:space="preserve">к решению Совета депутатов Верх-Ирменского сельсовета </t>
  </si>
  <si>
    <t>от "16" декабря 2011года</t>
  </si>
  <si>
    <t>"О бюджете Верх-Ирменского сельсовета Ордынского района Новосибирской области на 2012 год и на плановый период 2013 и 2014 годов"</t>
  </si>
  <si>
    <t xml:space="preserve">от 16.12.2011года №14     </t>
  </si>
  <si>
    <t>Таблица  1</t>
  </si>
  <si>
    <t xml:space="preserve">Распределение бюджетных ассигнований </t>
  </si>
  <si>
    <t>по разделам, подразделам, целевым статьям и видам расходов бюджета</t>
  </si>
  <si>
    <t>Верх-Ирменского сельсовета Ордынского района Новосибирской области на 2012 год</t>
  </si>
  <si>
    <t>тыс. руб.</t>
  </si>
  <si>
    <t>Наименование</t>
  </si>
  <si>
    <t>Раздел</t>
  </si>
  <si>
    <t>Подраздел</t>
  </si>
  <si>
    <t>Целевая</t>
  </si>
  <si>
    <t>Вид</t>
  </si>
  <si>
    <t>План</t>
  </si>
  <si>
    <t>статья</t>
  </si>
  <si>
    <t>расходов</t>
  </si>
  <si>
    <t>Функционирование высшего должностного лица</t>
  </si>
  <si>
    <t>субъекта РФ и органа местного самоуправления</t>
  </si>
  <si>
    <t>О1</t>
  </si>
  <si>
    <t>02</t>
  </si>
  <si>
    <t>Глава муниципального образования</t>
  </si>
  <si>
    <t>01</t>
  </si>
  <si>
    <t>ОО20300</t>
  </si>
  <si>
    <t>Выполнение функций органами местного самоупрвления</t>
  </si>
  <si>
    <t>Функционирование Правительства РФ, высших исполнительных</t>
  </si>
  <si>
    <t xml:space="preserve">органов государственной власти субъектов РФ, </t>
  </si>
  <si>
    <t>местных администраций</t>
  </si>
  <si>
    <t>04</t>
  </si>
  <si>
    <t>Руководство и управление в сфере установленных функций</t>
  </si>
  <si>
    <t xml:space="preserve">органов государственной власти субъектов РФ и органов </t>
  </si>
  <si>
    <t>местного самоуправления</t>
  </si>
  <si>
    <t>ОО20000</t>
  </si>
  <si>
    <t>Центральный аппарат</t>
  </si>
  <si>
    <t>ОО20400</t>
  </si>
  <si>
    <t>Обеспечение деятельности финансовых, налоговых и таможенных</t>
  </si>
  <si>
    <t>06</t>
  </si>
  <si>
    <t>органов и органов финансового (финансово-бюджетного) надзора</t>
  </si>
  <si>
    <t>Расходы на осуществление полномочий по</t>
  </si>
  <si>
    <t xml:space="preserve"> внешнему муниципальному финансовому контролю</t>
  </si>
  <si>
    <t>0020400</t>
  </si>
  <si>
    <t>07</t>
  </si>
  <si>
    <t>Мобилизационная и вневойсковая подготовка</t>
  </si>
  <si>
    <t>03</t>
  </si>
  <si>
    <t>Осуществление первичного воинского учета на</t>
  </si>
  <si>
    <t>территориях, где отсутствуют военные комиссариаты</t>
  </si>
  <si>
    <t>ОО13600</t>
  </si>
  <si>
    <t>Предупреждение и ликвидация последствий</t>
  </si>
  <si>
    <t>09</t>
  </si>
  <si>
    <t>черезвычайных ситуаций природного и техногенного</t>
  </si>
  <si>
    <t>характера, гражданская оборона</t>
  </si>
  <si>
    <t>Предупреждение и ликвидация последствий черезвычайных ситуаций и стихийных бедствий природного и техногенного характера</t>
  </si>
  <si>
    <t>Жилищное хозяйство</t>
  </si>
  <si>
    <t>05</t>
  </si>
  <si>
    <t>Мероприятия по энергосбережению и энергоэффективности</t>
  </si>
  <si>
    <t>Обеспечение мероприятий ВЦП по энергоснабжению и энергоэффективности</t>
  </si>
  <si>
    <t>006</t>
  </si>
  <si>
    <t>Выполнение функций органами местного самоуправления</t>
  </si>
  <si>
    <t>Капитальный ремонт многоквартирных домов</t>
  </si>
  <si>
    <t>О980000</t>
  </si>
  <si>
    <t>Обеспечение мероприятий по капитальному ремонту многоквартирных домов за счет средств ГК "Фонд содействия реформированию ЖКХ"</t>
  </si>
  <si>
    <t>О980101</t>
  </si>
  <si>
    <t>500</t>
  </si>
  <si>
    <t>Коммунальное хозяйство</t>
  </si>
  <si>
    <t>Расходы, возникшие при выполнении полномочий органов местного самоуправления по вопросам местного значения в части снабжения населения топливом</t>
  </si>
  <si>
    <t>Благоустройство</t>
  </si>
  <si>
    <t>Уличное освещение</t>
  </si>
  <si>
    <t>Выполнение функций органа местного самоуправления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</si>
  <si>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</si>
  <si>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Прочие мероприятия по благоустройству городских округов и поселений</t>
  </si>
  <si>
    <t>Подготовка генеральных планов</t>
  </si>
  <si>
    <t>Софинансирование из бюджета поселений</t>
  </si>
  <si>
    <t>Мероприятия по благоустройству городских и сельских поселений</t>
  </si>
  <si>
    <t>Молодежная политика и оздоровление детей</t>
  </si>
  <si>
    <t>Организационно- воспитательная работа с молодежью</t>
  </si>
  <si>
    <t>Проведение мероприятий для детей и молодежи</t>
  </si>
  <si>
    <t>Культура</t>
  </si>
  <si>
    <t>08</t>
  </si>
  <si>
    <t>Обеспечение деятельности подведомственных учреждений</t>
  </si>
  <si>
    <t>Выполнение функций бюджетными учреждениями</t>
  </si>
  <si>
    <t>ОО1</t>
  </si>
  <si>
    <t>Физическая культура и спорт</t>
  </si>
  <si>
    <t>11</t>
  </si>
  <si>
    <t>Мероприятия  в области здравоохранения,спорта и физической культуры, туризма</t>
  </si>
  <si>
    <t>Пенсионное обеспечение</t>
  </si>
  <si>
    <t>10</t>
  </si>
  <si>
    <t>Пенсии</t>
  </si>
  <si>
    <t>Доплата к пенсии государственных служащих субъектов РФ</t>
  </si>
  <si>
    <t>и муниципальных служащих</t>
  </si>
  <si>
    <t>005</t>
  </si>
  <si>
    <t>Всего расходов</t>
  </si>
  <si>
    <t>таблица 2</t>
  </si>
  <si>
    <t xml:space="preserve">Распределение бюджетных ассигнований на плановый период </t>
  </si>
  <si>
    <t>по разделам, подразделам, целевым статьям, видам расходов бюджета</t>
  </si>
  <si>
    <t>муниципального образования Верх-Ирменский сельсовет</t>
  </si>
  <si>
    <t>Ордынского района Новосибирской области на 2013 и 2014 годы</t>
  </si>
  <si>
    <t>Раздел,</t>
  </si>
  <si>
    <t>подраздел</t>
  </si>
  <si>
    <r>
      <t>местных администраци</t>
    </r>
    <r>
      <rPr>
        <sz val="10"/>
        <rFont val="Times New Roman"/>
        <family val="1"/>
        <charset val="204"/>
      </rPr>
      <t>й</t>
    </r>
  </si>
  <si>
    <t>териториях, где отсутствуют военные комиссариаты</t>
  </si>
  <si>
    <t>Другие вопросы в области национальной экономики</t>
  </si>
  <si>
    <t>12</t>
  </si>
  <si>
    <t>Строительство водозаборной скважины в д.Поперечное</t>
  </si>
  <si>
    <t>Дорожное хозяйство</t>
  </si>
  <si>
    <t>003</t>
  </si>
  <si>
    <t>О980201</t>
  </si>
  <si>
    <t>Расходы, возникшие при выполнении полномочий органов местного самоуправления по вопросам местного значения</t>
  </si>
  <si>
    <t>Ремонт инженерных сетей</t>
  </si>
  <si>
    <t>001</t>
  </si>
  <si>
    <t xml:space="preserve">Физкультурно- оздоровительная работа и спортивные </t>
  </si>
  <si>
    <t>Приложение №4</t>
  </si>
  <si>
    <t>Таблица 1</t>
  </si>
  <si>
    <t xml:space="preserve">Ведомственная и функциональная структура расходов бюджета </t>
  </si>
  <si>
    <t>Верх-Ирменского сельсовета Ордынского района Новосибирской области</t>
  </si>
  <si>
    <t xml:space="preserve">на 2012 год </t>
  </si>
  <si>
    <t>Коды ведомственной классификации</t>
  </si>
  <si>
    <t>главный распорядитель бюджетных средств</t>
  </si>
  <si>
    <t>раздел</t>
  </si>
  <si>
    <t xml:space="preserve"> подраздел</t>
  </si>
  <si>
    <t>целевая статья</t>
  </si>
  <si>
    <t>вид расходов</t>
  </si>
  <si>
    <t>Администрация Верх-Ирменского сельсовета Ордынского района Новосибирской области</t>
  </si>
  <si>
    <t>0013600</t>
  </si>
  <si>
    <t>Строительство и модернизация автомобильных дорог</t>
  </si>
  <si>
    <t>Содержание автомобильных дорог и инженерных сооружений на них в нраницах городских округов и поселений в рамках благоустройства</t>
  </si>
  <si>
    <t>Таблица 2</t>
  </si>
  <si>
    <t xml:space="preserve">Ведомственная структура расходов бюджета </t>
  </si>
  <si>
    <t>на плановый период 2013-2014 годы</t>
  </si>
  <si>
    <t>Коды ведомственной класстфикации</t>
  </si>
  <si>
    <t>Плановый период</t>
  </si>
  <si>
    <t>Главный распорядитель  бюджетных средств</t>
  </si>
  <si>
    <t>Предупреждение и ликвадация последствий</t>
  </si>
  <si>
    <t>Расходы,возникшие при выполнении полномочий органами местного самоуправления</t>
  </si>
  <si>
    <t>Содержание автомобильных дорог и инженерных сооружений</t>
  </si>
  <si>
    <t>мероприятия</t>
  </si>
  <si>
    <t>014</t>
  </si>
  <si>
    <t>Обеспечение мероприятий по капитальному ремонту многоквартирных домов за счет средств областного бюджета</t>
  </si>
  <si>
    <t>0980201</t>
  </si>
  <si>
    <t>Заместитель главы администрации</t>
  </si>
  <si>
    <t>"О бюджете Верх-Ирменского сельсовета Ордынского района Новосибирской области на 2012 год и на плановый период 2013-2014 годов"</t>
  </si>
  <si>
    <t>от "10" февраля 2012 года № 1</t>
  </si>
  <si>
    <t>от "10" февраля 2012 года №1</t>
  </si>
  <si>
    <t xml:space="preserve">плановый период 2013 и 2014 годов"     </t>
  </si>
  <si>
    <t>плановый период 2013 и 2014 годов"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</si>
</sst>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2">
    <xf numFmtId="0" fontId="0" fillId="0" borderId="0" xfId="0"/>
    <xf numFmtId="0" fontId="1" fillId="0" borderId="0" xfId="0" applyFont="1"/>
    <xf numFmtId="164" fontId="1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0" fillId="0" borderId="7" xfId="0" applyBorder="1"/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5" fillId="0" borderId="5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1" fillId="0" borderId="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6" fillId="0" borderId="11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vertical="top" wrapText="1"/>
    </xf>
    <xf numFmtId="0" fontId="5" fillId="0" borderId="0" xfId="0" applyFont="1" applyAlignment="1">
      <alignment horizontal="right"/>
    </xf>
    <xf numFmtId="0" fontId="5" fillId="0" borderId="13" xfId="0" applyFont="1" applyBorder="1"/>
    <xf numFmtId="0" fontId="5" fillId="0" borderId="1" xfId="0" applyFont="1" applyBorder="1"/>
    <xf numFmtId="0" fontId="5" fillId="0" borderId="11" xfId="0" applyFont="1" applyBorder="1" applyAlignment="1">
      <alignment horizontal="center"/>
    </xf>
    <xf numFmtId="0" fontId="5" fillId="0" borderId="14" xfId="0" applyFont="1" applyBorder="1"/>
    <xf numFmtId="0" fontId="5" fillId="0" borderId="9" xfId="0" applyFont="1" applyBorder="1"/>
    <xf numFmtId="0" fontId="4" fillId="0" borderId="15" xfId="0" applyFont="1" applyBorder="1"/>
    <xf numFmtId="0" fontId="4" fillId="0" borderId="16" xfId="0" applyFont="1" applyBorder="1"/>
    <xf numFmtId="0" fontId="5" fillId="0" borderId="16" xfId="0" applyFont="1" applyBorder="1"/>
    <xf numFmtId="0" fontId="5" fillId="0" borderId="0" xfId="0" applyFont="1" applyBorder="1"/>
    <xf numFmtId="0" fontId="4" fillId="0" borderId="7" xfId="0" applyFont="1" applyBorder="1"/>
    <xf numFmtId="0" fontId="4" fillId="0" borderId="0" xfId="0" applyFont="1" applyBorder="1"/>
    <xf numFmtId="49" fontId="4" fillId="0" borderId="3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5" fillId="0" borderId="3" xfId="0" applyFont="1" applyBorder="1"/>
    <xf numFmtId="164" fontId="4" fillId="0" borderId="3" xfId="0" applyNumberFormat="1" applyFont="1" applyBorder="1"/>
    <xf numFmtId="0" fontId="5" fillId="0" borderId="5" xfId="0" applyFont="1" applyBorder="1"/>
    <xf numFmtId="0" fontId="5" fillId="0" borderId="6" xfId="0" applyFont="1" applyBorder="1"/>
    <xf numFmtId="49" fontId="5" fillId="0" borderId="2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2" xfId="0" applyFont="1" applyBorder="1"/>
    <xf numFmtId="164" fontId="5" fillId="0" borderId="2" xfId="0" applyNumberFormat="1" applyFont="1" applyBorder="1"/>
    <xf numFmtId="0" fontId="5" fillId="0" borderId="6" xfId="0" applyFont="1" applyBorder="1" applyAlignment="1">
      <alignment horizontal="left"/>
    </xf>
    <xf numFmtId="0" fontId="5" fillId="0" borderId="8" xfId="0" applyFont="1" applyBorder="1"/>
    <xf numFmtId="0" fontId="5" fillId="0" borderId="17" xfId="0" applyFont="1" applyBorder="1"/>
    <xf numFmtId="49" fontId="4" fillId="0" borderId="18" xfId="0" applyNumberFormat="1" applyFont="1" applyBorder="1" applyAlignment="1">
      <alignment horizontal="center"/>
    </xf>
    <xf numFmtId="0" fontId="5" fillId="0" borderId="18" xfId="0" applyFont="1" applyBorder="1"/>
    <xf numFmtId="0" fontId="4" fillId="0" borderId="19" xfId="0" applyFont="1" applyBorder="1"/>
    <xf numFmtId="0" fontId="5" fillId="0" borderId="20" xfId="0" applyFont="1" applyBorder="1"/>
    <xf numFmtId="49" fontId="4" fillId="0" borderId="21" xfId="0" applyNumberFormat="1" applyFont="1" applyBorder="1" applyAlignment="1">
      <alignment horizontal="center"/>
    </xf>
    <xf numFmtId="49" fontId="4" fillId="0" borderId="20" xfId="0" applyNumberFormat="1" applyFont="1" applyBorder="1" applyAlignment="1">
      <alignment horizontal="center"/>
    </xf>
    <xf numFmtId="0" fontId="5" fillId="0" borderId="21" xfId="0" applyFont="1" applyBorder="1"/>
    <xf numFmtId="164" fontId="4" fillId="0" borderId="21" xfId="0" applyNumberFormat="1" applyFont="1" applyBorder="1"/>
    <xf numFmtId="0" fontId="5" fillId="0" borderId="7" xfId="0" applyFont="1" applyBorder="1"/>
    <xf numFmtId="49" fontId="6" fillId="0" borderId="3" xfId="0" applyNumberFormat="1" applyFont="1" applyBorder="1" applyAlignment="1">
      <alignment horizontal="center"/>
    </xf>
    <xf numFmtId="164" fontId="5" fillId="0" borderId="3" xfId="0" applyNumberFormat="1" applyFont="1" applyBorder="1"/>
    <xf numFmtId="49" fontId="5" fillId="0" borderId="3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4" fillId="0" borderId="3" xfId="0" applyFont="1" applyBorder="1"/>
    <xf numFmtId="49" fontId="5" fillId="0" borderId="3" xfId="0" applyNumberFormat="1" applyFont="1" applyBorder="1"/>
    <xf numFmtId="0" fontId="5" fillId="0" borderId="0" xfId="0" applyFont="1" applyBorder="1" applyAlignment="1">
      <alignment horizontal="left"/>
    </xf>
    <xf numFmtId="0" fontId="4" fillId="0" borderId="8" xfId="0" applyFont="1" applyBorder="1"/>
    <xf numFmtId="49" fontId="4" fillId="0" borderId="17" xfId="0" applyNumberFormat="1" applyFont="1" applyBorder="1" applyAlignment="1">
      <alignment horizontal="center"/>
    </xf>
    <xf numFmtId="164" fontId="4" fillId="0" borderId="18" xfId="0" applyNumberFormat="1" applyFont="1" applyBorder="1"/>
    <xf numFmtId="0" fontId="4" fillId="0" borderId="0" xfId="0" applyFont="1" applyBorder="1" applyAlignment="1">
      <alignment horizontal="center"/>
    </xf>
    <xf numFmtId="49" fontId="6" fillId="0" borderId="21" xfId="0" applyNumberFormat="1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1" fontId="5" fillId="0" borderId="2" xfId="0" applyNumberFormat="1" applyFont="1" applyBorder="1" applyAlignment="1">
      <alignment horizontal="left"/>
    </xf>
    <xf numFmtId="1" fontId="5" fillId="0" borderId="3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64" fontId="5" fillId="0" borderId="22" xfId="0" applyNumberFormat="1" applyFont="1" applyBorder="1"/>
    <xf numFmtId="49" fontId="5" fillId="0" borderId="20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left"/>
    </xf>
    <xf numFmtId="49" fontId="5" fillId="0" borderId="21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164" fontId="6" fillId="0" borderId="3" xfId="0" applyNumberFormat="1" applyFont="1" applyBorder="1"/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164" fontId="5" fillId="0" borderId="23" xfId="0" applyNumberFormat="1" applyFont="1" applyBorder="1"/>
    <xf numFmtId="0" fontId="5" fillId="0" borderId="5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24" xfId="0" applyFont="1" applyBorder="1" applyAlignment="1">
      <alignment horizontal="left"/>
    </xf>
    <xf numFmtId="49" fontId="5" fillId="0" borderId="6" xfId="0" applyNumberFormat="1" applyFont="1" applyFill="1" applyBorder="1" applyAlignment="1">
      <alignment horizontal="center"/>
    </xf>
    <xf numFmtId="0" fontId="6" fillId="0" borderId="25" xfId="0" applyFont="1" applyBorder="1"/>
    <xf numFmtId="0" fontId="4" fillId="0" borderId="26" xfId="0" applyFont="1" applyBorder="1"/>
    <xf numFmtId="0" fontId="6" fillId="0" borderId="26" xfId="0" applyFont="1" applyBorder="1"/>
    <xf numFmtId="49" fontId="6" fillId="0" borderId="9" xfId="0" applyNumberFormat="1" applyFont="1" applyBorder="1" applyAlignment="1">
      <alignment horizontal="center"/>
    </xf>
    <xf numFmtId="0" fontId="6" fillId="0" borderId="9" xfId="0" applyFont="1" applyBorder="1"/>
    <xf numFmtId="164" fontId="6" fillId="0" borderId="9" xfId="0" applyNumberFormat="1" applyFont="1" applyBorder="1"/>
    <xf numFmtId="0" fontId="6" fillId="0" borderId="0" xfId="0" applyFont="1" applyBorder="1"/>
    <xf numFmtId="164" fontId="6" fillId="0" borderId="0" xfId="0" applyNumberFormat="1" applyFont="1" applyBorder="1"/>
    <xf numFmtId="0" fontId="9" fillId="0" borderId="0" xfId="0" applyFont="1"/>
    <xf numFmtId="0" fontId="6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13" xfId="0" applyFont="1" applyBorder="1" applyAlignment="1">
      <alignment horizontal="center" vertical="center"/>
    </xf>
    <xf numFmtId="0" fontId="9" fillId="0" borderId="1" xfId="0" applyFont="1" applyBorder="1"/>
    <xf numFmtId="0" fontId="9" fillId="0" borderId="14" xfId="0" applyFont="1" applyBorder="1" applyAlignment="1">
      <alignment horizontal="center" vertical="center"/>
    </xf>
    <xf numFmtId="0" fontId="9" fillId="0" borderId="9" xfId="0" applyFont="1" applyBorder="1"/>
    <xf numFmtId="0" fontId="9" fillId="0" borderId="25" xfId="0" applyFont="1" applyBorder="1"/>
    <xf numFmtId="0" fontId="9" fillId="0" borderId="11" xfId="0" applyFont="1" applyBorder="1"/>
    <xf numFmtId="0" fontId="11" fillId="0" borderId="15" xfId="0" applyFont="1" applyBorder="1"/>
    <xf numFmtId="0" fontId="11" fillId="0" borderId="16" xfId="0" applyFont="1" applyBorder="1"/>
    <xf numFmtId="0" fontId="9" fillId="0" borderId="16" xfId="0" applyFont="1" applyBorder="1"/>
    <xf numFmtId="0" fontId="9" fillId="0" borderId="16" xfId="0" applyFont="1" applyBorder="1" applyAlignment="1">
      <alignment horizontal="center"/>
    </xf>
    <xf numFmtId="0" fontId="11" fillId="0" borderId="7" xfId="0" applyFont="1" applyBorder="1"/>
    <xf numFmtId="0" fontId="11" fillId="0" borderId="0" xfId="0" applyFont="1" applyBorder="1"/>
    <xf numFmtId="0" fontId="9" fillId="0" borderId="0" xfId="0" applyFont="1" applyBorder="1"/>
    <xf numFmtId="49" fontId="11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64" fontId="11" fillId="0" borderId="3" xfId="0" applyNumberFormat="1" applyFont="1" applyBorder="1"/>
    <xf numFmtId="0" fontId="9" fillId="0" borderId="7" xfId="0" applyFont="1" applyBorder="1"/>
    <xf numFmtId="49" fontId="9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164" fontId="9" fillId="0" borderId="3" xfId="0" applyNumberFormat="1" applyFont="1" applyBorder="1"/>
    <xf numFmtId="0" fontId="9" fillId="0" borderId="3" xfId="0" applyFont="1" applyBorder="1"/>
    <xf numFmtId="49" fontId="9" fillId="0" borderId="0" xfId="0" applyNumberFormat="1" applyFont="1" applyBorder="1"/>
    <xf numFmtId="49" fontId="10" fillId="0" borderId="0" xfId="0" applyNumberFormat="1" applyFont="1" applyBorder="1" applyAlignment="1">
      <alignment horizontal="center"/>
    </xf>
    <xf numFmtId="49" fontId="11" fillId="0" borderId="0" xfId="0" applyNumberFormat="1" applyFont="1" applyBorder="1"/>
    <xf numFmtId="49" fontId="9" fillId="0" borderId="0" xfId="0" applyNumberFormat="1" applyFont="1" applyBorder="1" applyAlignment="1">
      <alignment horizontal="center" wrapText="1"/>
    </xf>
    <xf numFmtId="1" fontId="9" fillId="0" borderId="0" xfId="0" applyNumberFormat="1" applyFont="1" applyBorder="1" applyAlignment="1">
      <alignment horizontal="center"/>
    </xf>
    <xf numFmtId="164" fontId="10" fillId="0" borderId="3" xfId="0" applyNumberFormat="1" applyFont="1" applyBorder="1"/>
    <xf numFmtId="0" fontId="9" fillId="0" borderId="27" xfId="0" applyFont="1" applyBorder="1" applyAlignment="1">
      <alignment horizontal="center"/>
    </xf>
    <xf numFmtId="164" fontId="10" fillId="0" borderId="27" xfId="0" applyNumberFormat="1" applyFont="1" applyBorder="1"/>
    <xf numFmtId="0" fontId="9" fillId="0" borderId="27" xfId="0" applyFont="1" applyBorder="1"/>
    <xf numFmtId="49" fontId="9" fillId="0" borderId="27" xfId="0" applyNumberFormat="1" applyFont="1" applyBorder="1" applyAlignment="1">
      <alignment horizontal="center"/>
    </xf>
    <xf numFmtId="164" fontId="9" fillId="0" borderId="27" xfId="0" applyNumberFormat="1" applyFont="1" applyBorder="1"/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10" fillId="0" borderId="3" xfId="0" applyFont="1" applyBorder="1"/>
    <xf numFmtId="0" fontId="9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center" vertical="top" wrapText="1"/>
    </xf>
    <xf numFmtId="0" fontId="11" fillId="0" borderId="3" xfId="0" applyFont="1" applyBorder="1"/>
    <xf numFmtId="0" fontId="10" fillId="0" borderId="25" xfId="0" applyFont="1" applyBorder="1"/>
    <xf numFmtId="0" fontId="11" fillId="0" borderId="26" xfId="0" applyFont="1" applyBorder="1"/>
    <xf numFmtId="0" fontId="10" fillId="0" borderId="26" xfId="0" applyFont="1" applyBorder="1"/>
    <xf numFmtId="49" fontId="10" fillId="0" borderId="26" xfId="0" applyNumberFormat="1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164" fontId="10" fillId="0" borderId="9" xfId="0" applyNumberFormat="1" applyFont="1" applyBorder="1"/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49" fontId="5" fillId="0" borderId="0" xfId="0" applyNumberFormat="1" applyFont="1" applyBorder="1"/>
    <xf numFmtId="0" fontId="5" fillId="0" borderId="27" xfId="0" applyFont="1" applyBorder="1"/>
    <xf numFmtId="0" fontId="6" fillId="0" borderId="0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164" fontId="4" fillId="0" borderId="27" xfId="0" applyNumberFormat="1" applyFont="1" applyBorder="1"/>
    <xf numFmtId="164" fontId="5" fillId="0" borderId="27" xfId="0" applyNumberFormat="1" applyFont="1" applyBorder="1"/>
    <xf numFmtId="164" fontId="6" fillId="0" borderId="27" xfId="0" applyNumberFormat="1" applyFont="1" applyBorder="1"/>
    <xf numFmtId="0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 wrapText="1"/>
    </xf>
    <xf numFmtId="49" fontId="6" fillId="0" borderId="0" xfId="0" applyNumberFormat="1" applyFont="1" applyBorder="1" applyAlignment="1">
      <alignment horizontal="center" wrapText="1"/>
    </xf>
    <xf numFmtId="0" fontId="4" fillId="0" borderId="27" xfId="0" applyFont="1" applyBorder="1"/>
    <xf numFmtId="49" fontId="6" fillId="0" borderId="0" xfId="0" applyNumberFormat="1" applyFont="1" applyBorder="1"/>
    <xf numFmtId="0" fontId="5" fillId="0" borderId="26" xfId="0" applyFont="1" applyBorder="1"/>
    <xf numFmtId="49" fontId="5" fillId="0" borderId="26" xfId="0" applyNumberFormat="1" applyFont="1" applyBorder="1"/>
    <xf numFmtId="49" fontId="6" fillId="0" borderId="26" xfId="0" applyNumberFormat="1" applyFont="1" applyBorder="1"/>
    <xf numFmtId="0" fontId="6" fillId="0" borderId="26" xfId="0" applyFont="1" applyBorder="1" applyAlignment="1">
      <alignment horizontal="center"/>
    </xf>
    <xf numFmtId="164" fontId="6" fillId="0" borderId="14" xfId="0" applyNumberFormat="1" applyFont="1" applyBorder="1"/>
    <xf numFmtId="0" fontId="5" fillId="0" borderId="0" xfId="0" applyFont="1" applyAlignment="1"/>
    <xf numFmtId="0" fontId="5" fillId="0" borderId="0" xfId="0" applyFont="1" applyAlignment="1">
      <alignment vertical="top" wrapText="1"/>
    </xf>
    <xf numFmtId="0" fontId="8" fillId="0" borderId="0" xfId="0" applyFont="1" applyAlignment="1">
      <alignment horizontal="righ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64" fontId="4" fillId="0" borderId="0" xfId="0" applyNumberFormat="1" applyFont="1"/>
    <xf numFmtId="164" fontId="5" fillId="0" borderId="0" xfId="0" applyNumberFormat="1" applyFont="1"/>
    <xf numFmtId="0" fontId="9" fillId="0" borderId="0" xfId="0" applyFont="1" applyAlignment="1">
      <alignment horizontal="center"/>
    </xf>
    <xf numFmtId="0" fontId="10" fillId="0" borderId="0" xfId="0" applyNumberFormat="1" applyFont="1" applyBorder="1" applyAlignment="1">
      <alignment horizontal="center" vertical="top" wrapText="1"/>
    </xf>
    <xf numFmtId="49" fontId="10" fillId="0" borderId="0" xfId="0" applyNumberFormat="1" applyFont="1" applyBorder="1" applyAlignment="1">
      <alignment horizontal="center" vertical="top" wrapText="1"/>
    </xf>
    <xf numFmtId="0" fontId="9" fillId="0" borderId="0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/>
    </xf>
    <xf numFmtId="164" fontId="6" fillId="0" borderId="0" xfId="0" applyNumberFormat="1" applyFont="1"/>
    <xf numFmtId="0" fontId="4" fillId="0" borderId="0" xfId="0" applyFont="1"/>
    <xf numFmtId="49" fontId="10" fillId="0" borderId="26" xfId="0" applyNumberFormat="1" applyFont="1" applyBorder="1"/>
    <xf numFmtId="0" fontId="10" fillId="0" borderId="14" xfId="0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left"/>
    </xf>
    <xf numFmtId="164" fontId="5" fillId="0" borderId="4" xfId="0" applyNumberFormat="1" applyFont="1" applyBorder="1"/>
    <xf numFmtId="0" fontId="5" fillId="0" borderId="4" xfId="0" applyFont="1" applyBorder="1" applyAlignment="1">
      <alignment horizontal="left"/>
    </xf>
    <xf numFmtId="0" fontId="5" fillId="0" borderId="28" xfId="0" applyFont="1" applyBorder="1"/>
    <xf numFmtId="164" fontId="6" fillId="0" borderId="18" xfId="0" applyNumberFormat="1" applyFont="1" applyBorder="1"/>
    <xf numFmtId="49" fontId="6" fillId="0" borderId="2" xfId="0" applyNumberFormat="1" applyFont="1" applyBorder="1" applyAlignment="1">
      <alignment horizontal="left"/>
    </xf>
    <xf numFmtId="1" fontId="6" fillId="0" borderId="2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top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11" fillId="0" borderId="7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top" wrapText="1"/>
    </xf>
    <xf numFmtId="0" fontId="9" fillId="0" borderId="7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5" fillId="0" borderId="24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28" xfId="0" applyFont="1" applyBorder="1" applyAlignment="1">
      <alignment horizontal="left" wrapText="1"/>
    </xf>
    <xf numFmtId="0" fontId="5" fillId="0" borderId="31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9"/>
  <sheetViews>
    <sheetView tabSelected="1" workbookViewId="0">
      <selection activeCell="B13" sqref="B13:I13"/>
    </sheetView>
  </sheetViews>
  <sheetFormatPr defaultRowHeight="15"/>
  <cols>
    <col min="1" max="1" width="23.85546875" customWidth="1"/>
    <col min="10" max="10" width="9.7109375" customWidth="1"/>
    <col min="11" max="11" width="11.140625" customWidth="1"/>
    <col min="12" max="12" width="10.140625" customWidth="1"/>
    <col min="13" max="13" width="11.28515625" customWidth="1"/>
  </cols>
  <sheetData>
    <row r="1" spans="1:15" ht="15.75">
      <c r="A1" s="1"/>
      <c r="B1" s="1"/>
      <c r="C1" s="1"/>
      <c r="D1" s="1"/>
      <c r="E1" s="1"/>
      <c r="F1" s="1"/>
      <c r="G1" s="1"/>
      <c r="H1" s="1"/>
      <c r="I1" s="275" t="s">
        <v>0</v>
      </c>
      <c r="J1" s="275"/>
      <c r="K1" s="275"/>
      <c r="L1" s="275"/>
      <c r="M1" s="275"/>
      <c r="O1" s="2"/>
    </row>
    <row r="2" spans="1:15" ht="15.75">
      <c r="A2" s="1"/>
      <c r="B2" s="1"/>
      <c r="C2" s="1"/>
      <c r="D2" s="1"/>
      <c r="E2" s="1"/>
      <c r="F2" s="275" t="s">
        <v>1</v>
      </c>
      <c r="G2" s="275"/>
      <c r="H2" s="275"/>
      <c r="I2" s="275"/>
      <c r="J2" s="275"/>
      <c r="K2" s="275"/>
      <c r="L2" s="275"/>
      <c r="M2" s="275"/>
    </row>
    <row r="3" spans="1:15" ht="15.75">
      <c r="A3" s="1"/>
      <c r="B3" s="1"/>
      <c r="C3" s="1"/>
      <c r="D3" s="1"/>
      <c r="E3" s="1"/>
      <c r="F3" s="1"/>
      <c r="G3" s="1"/>
      <c r="H3" s="275" t="s">
        <v>2</v>
      </c>
      <c r="I3" s="275"/>
      <c r="J3" s="275"/>
      <c r="K3" s="275"/>
      <c r="L3" s="275"/>
      <c r="M3" s="275"/>
    </row>
    <row r="4" spans="1:15" ht="15.75">
      <c r="A4" s="1"/>
      <c r="B4" s="1"/>
      <c r="C4" s="1"/>
      <c r="D4" s="1"/>
      <c r="E4" s="1"/>
      <c r="F4" s="1"/>
      <c r="G4" s="1"/>
      <c r="H4" s="275" t="s">
        <v>3</v>
      </c>
      <c r="I4" s="275"/>
      <c r="J4" s="275"/>
      <c r="K4" s="275"/>
      <c r="L4" s="275"/>
      <c r="M4" s="275"/>
    </row>
    <row r="5" spans="1:15" ht="36" customHeight="1">
      <c r="A5" s="1"/>
      <c r="B5" s="1"/>
      <c r="C5" s="1"/>
      <c r="D5" s="1"/>
      <c r="E5" s="276" t="s">
        <v>238</v>
      </c>
      <c r="F5" s="276"/>
      <c r="G5" s="276"/>
      <c r="H5" s="276"/>
      <c r="I5" s="276"/>
      <c r="J5" s="276"/>
      <c r="K5" s="276"/>
      <c r="L5" s="276"/>
      <c r="M5" s="276"/>
    </row>
    <row r="6" spans="1:15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5" ht="39.75" customHeight="1">
      <c r="A7" s="274" t="s">
        <v>4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</row>
    <row r="8" spans="1:15" ht="16.5" thickBot="1">
      <c r="A8" s="267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1"/>
      <c r="M8" s="1" t="s">
        <v>5</v>
      </c>
    </row>
    <row r="9" spans="1:15" ht="15" customHeight="1">
      <c r="A9" s="264" t="s">
        <v>6</v>
      </c>
      <c r="B9" s="268" t="s">
        <v>7</v>
      </c>
      <c r="C9" s="269"/>
      <c r="D9" s="269"/>
      <c r="E9" s="269"/>
      <c r="F9" s="269"/>
      <c r="G9" s="269"/>
      <c r="H9" s="269"/>
      <c r="I9" s="270"/>
      <c r="J9" s="264" t="s">
        <v>8</v>
      </c>
      <c r="K9" s="264" t="s">
        <v>9</v>
      </c>
      <c r="L9" s="262" t="s">
        <v>96</v>
      </c>
      <c r="M9" s="264" t="s">
        <v>10</v>
      </c>
    </row>
    <row r="10" spans="1:15" ht="23.25" customHeight="1" thickBot="1">
      <c r="A10" s="265"/>
      <c r="B10" s="271"/>
      <c r="C10" s="272"/>
      <c r="D10" s="272"/>
      <c r="E10" s="272"/>
      <c r="F10" s="272"/>
      <c r="G10" s="272"/>
      <c r="H10" s="272"/>
      <c r="I10" s="273"/>
      <c r="J10" s="265"/>
      <c r="K10" s="265"/>
      <c r="L10" s="263"/>
      <c r="M10" s="265"/>
    </row>
    <row r="11" spans="1:15" ht="15.75">
      <c r="A11" s="3" t="s">
        <v>11</v>
      </c>
      <c r="B11" s="266" t="s">
        <v>12</v>
      </c>
      <c r="C11" s="266"/>
      <c r="D11" s="266"/>
      <c r="E11" s="266"/>
      <c r="F11" s="266"/>
      <c r="G11" s="266"/>
      <c r="H11" s="266"/>
      <c r="I11" s="266"/>
      <c r="J11" s="4">
        <f>SUM(J12+J18+J20+J27+J28+J29+J30+J35)</f>
        <v>6106.5999999999995</v>
      </c>
      <c r="K11" s="4">
        <f>SUM(K12+K18+K20+K27+K28+K29+K30+K35)</f>
        <v>6842.7000000000007</v>
      </c>
      <c r="L11" s="4">
        <f>SUM(L12+L18+L20+L27+L28+L29+L30+L35)</f>
        <v>7528.7</v>
      </c>
      <c r="M11" s="4">
        <f>SUM(M12+M18+M20+M27+M28+M29+M30+M35)</f>
        <v>7498.4999999999991</v>
      </c>
    </row>
    <row r="12" spans="1:15" ht="15.75">
      <c r="A12" s="5" t="s">
        <v>13</v>
      </c>
      <c r="B12" s="240" t="s">
        <v>14</v>
      </c>
      <c r="C12" s="240"/>
      <c r="D12" s="240"/>
      <c r="E12" s="240"/>
      <c r="F12" s="240"/>
      <c r="G12" s="240"/>
      <c r="H12" s="240"/>
      <c r="I12" s="240"/>
      <c r="J12" s="6">
        <f>SUM(J13)</f>
        <v>4300</v>
      </c>
      <c r="K12" s="6">
        <f>SUM(K13)</f>
        <v>5400</v>
      </c>
      <c r="L12" s="6">
        <f>SUM(L13)</f>
        <v>6084.9</v>
      </c>
      <c r="M12" s="6">
        <f>SUM(M13)</f>
        <v>6084.9</v>
      </c>
    </row>
    <row r="13" spans="1:15" ht="31.5">
      <c r="A13" s="7" t="s">
        <v>15</v>
      </c>
      <c r="B13" s="256" t="s">
        <v>16</v>
      </c>
      <c r="C13" s="256"/>
      <c r="D13" s="256"/>
      <c r="E13" s="256"/>
      <c r="F13" s="256"/>
      <c r="G13" s="256"/>
      <c r="H13" s="256"/>
      <c r="I13" s="256"/>
      <c r="J13" s="8">
        <f>SUM(J14+J15+J17)</f>
        <v>4300</v>
      </c>
      <c r="K13" s="8">
        <f>SUM(K15+K17+K14)</f>
        <v>5400</v>
      </c>
      <c r="L13" s="8">
        <f>SUM(L15+L17+L14)</f>
        <v>6084.9</v>
      </c>
      <c r="M13" s="8">
        <f>SUM(M15+M17+M14)</f>
        <v>6084.9</v>
      </c>
    </row>
    <row r="14" spans="1:15" ht="38.25" customHeight="1">
      <c r="A14" s="5" t="s">
        <v>17</v>
      </c>
      <c r="B14" s="240" t="s">
        <v>18</v>
      </c>
      <c r="C14" s="240"/>
      <c r="D14" s="240"/>
      <c r="E14" s="240"/>
      <c r="F14" s="240"/>
      <c r="G14" s="240"/>
      <c r="H14" s="240"/>
      <c r="I14" s="240"/>
      <c r="J14" s="6">
        <v>20</v>
      </c>
      <c r="K14" s="6">
        <v>98.8</v>
      </c>
      <c r="L14" s="6">
        <v>111.4</v>
      </c>
      <c r="M14" s="6">
        <v>111.4</v>
      </c>
    </row>
    <row r="15" spans="1:15" ht="53.25" customHeight="1">
      <c r="A15" s="9" t="s">
        <v>19</v>
      </c>
      <c r="B15" s="242" t="s">
        <v>20</v>
      </c>
      <c r="C15" s="242"/>
      <c r="D15" s="242"/>
      <c r="E15" s="242"/>
      <c r="F15" s="242"/>
      <c r="G15" s="242"/>
      <c r="H15" s="242"/>
      <c r="I15" s="242"/>
      <c r="J15" s="10">
        <v>4270</v>
      </c>
      <c r="K15" s="11">
        <f>SUM(K16)</f>
        <v>5200</v>
      </c>
      <c r="L15" s="11">
        <v>5859.8</v>
      </c>
      <c r="M15" s="11">
        <f>SUM(M16)</f>
        <v>5859.8</v>
      </c>
    </row>
    <row r="16" spans="1:15" ht="97.5" customHeight="1">
      <c r="A16" s="5" t="s">
        <v>21</v>
      </c>
      <c r="B16" s="240" t="s">
        <v>22</v>
      </c>
      <c r="C16" s="240"/>
      <c r="D16" s="240"/>
      <c r="E16" s="240"/>
      <c r="F16" s="240"/>
      <c r="G16" s="240"/>
      <c r="H16" s="240"/>
      <c r="I16" s="240"/>
      <c r="J16" s="12">
        <v>4270</v>
      </c>
      <c r="K16" s="6">
        <v>5200</v>
      </c>
      <c r="L16" s="6">
        <v>5859.8</v>
      </c>
      <c r="M16" s="6">
        <v>5859.8</v>
      </c>
    </row>
    <row r="17" spans="1:14" ht="85.5" customHeight="1">
      <c r="A17" s="9" t="s">
        <v>23</v>
      </c>
      <c r="B17" s="260" t="s">
        <v>24</v>
      </c>
      <c r="C17" s="242"/>
      <c r="D17" s="242"/>
      <c r="E17" s="242"/>
      <c r="F17" s="242"/>
      <c r="G17" s="242"/>
      <c r="H17" s="242"/>
      <c r="I17" s="242"/>
      <c r="J17" s="10">
        <v>10</v>
      </c>
      <c r="K17" s="10">
        <v>101.2</v>
      </c>
      <c r="L17" s="10">
        <v>113.7</v>
      </c>
      <c r="M17" s="10">
        <v>113.7</v>
      </c>
    </row>
    <row r="18" spans="1:14" ht="31.5">
      <c r="A18" s="13" t="s">
        <v>25</v>
      </c>
      <c r="B18" s="261" t="s">
        <v>26</v>
      </c>
      <c r="C18" s="261"/>
      <c r="D18" s="261"/>
      <c r="E18" s="261"/>
      <c r="F18" s="261"/>
      <c r="G18" s="261"/>
      <c r="H18" s="261"/>
      <c r="I18" s="261"/>
      <c r="J18" s="14">
        <v>245</v>
      </c>
      <c r="K18" s="14">
        <f>SUM(K19)</f>
        <v>230</v>
      </c>
      <c r="L18" s="15">
        <f>SUM(L19)</f>
        <v>230</v>
      </c>
      <c r="M18" s="15">
        <f>SUM(M19)</f>
        <v>230</v>
      </c>
    </row>
    <row r="19" spans="1:14" ht="15.75">
      <c r="A19" s="9" t="s">
        <v>27</v>
      </c>
      <c r="B19" s="257" t="s">
        <v>28</v>
      </c>
      <c r="C19" s="257"/>
      <c r="D19" s="257"/>
      <c r="E19" s="257"/>
      <c r="F19" s="257"/>
      <c r="G19" s="257"/>
      <c r="H19" s="257"/>
      <c r="I19" s="257"/>
      <c r="J19" s="11">
        <v>245</v>
      </c>
      <c r="K19" s="11">
        <v>230</v>
      </c>
      <c r="L19" s="10">
        <v>230</v>
      </c>
      <c r="M19" s="10">
        <v>230</v>
      </c>
    </row>
    <row r="20" spans="1:14" ht="31.5">
      <c r="A20" s="13" t="s">
        <v>29</v>
      </c>
      <c r="B20" s="261" t="s">
        <v>30</v>
      </c>
      <c r="C20" s="261"/>
      <c r="D20" s="261"/>
      <c r="E20" s="261"/>
      <c r="F20" s="261"/>
      <c r="G20" s="261"/>
      <c r="H20" s="261"/>
      <c r="I20" s="261"/>
      <c r="J20" s="14">
        <f>SUM(J21+J23)</f>
        <v>309.89999999999998</v>
      </c>
      <c r="K20" s="14">
        <f>SUM(K21+K23)</f>
        <v>1038.5</v>
      </c>
      <c r="L20" s="16">
        <f>SUM(L21+L23)</f>
        <v>1048.4000000000001</v>
      </c>
      <c r="M20" s="16">
        <f>SUM(M21+M23)</f>
        <v>1048.4000000000001</v>
      </c>
    </row>
    <row r="21" spans="1:14" ht="21.75" customHeight="1">
      <c r="A21" s="9" t="s">
        <v>31</v>
      </c>
      <c r="B21" s="242" t="s">
        <v>32</v>
      </c>
      <c r="C21" s="242"/>
      <c r="D21" s="242"/>
      <c r="E21" s="242"/>
      <c r="F21" s="242"/>
      <c r="G21" s="242"/>
      <c r="H21" s="242"/>
      <c r="I21" s="242"/>
      <c r="J21" s="11">
        <f>SUM(J22)</f>
        <v>39.9</v>
      </c>
      <c r="K21" s="11">
        <v>198.5</v>
      </c>
      <c r="L21" s="11">
        <f>SUM(L22)</f>
        <v>208.4</v>
      </c>
      <c r="M21" s="11">
        <v>208.4</v>
      </c>
    </row>
    <row r="22" spans="1:14" ht="49.5" customHeight="1">
      <c r="A22" s="5" t="s">
        <v>33</v>
      </c>
      <c r="B22" s="240" t="s">
        <v>34</v>
      </c>
      <c r="C22" s="240"/>
      <c r="D22" s="240"/>
      <c r="E22" s="240"/>
      <c r="F22" s="240"/>
      <c r="G22" s="240"/>
      <c r="H22" s="240"/>
      <c r="I22" s="240"/>
      <c r="J22" s="6">
        <v>39.9</v>
      </c>
      <c r="K22" s="6">
        <v>198.5</v>
      </c>
      <c r="L22" s="6">
        <v>208.4</v>
      </c>
      <c r="M22" s="6">
        <v>208.4</v>
      </c>
    </row>
    <row r="23" spans="1:14" ht="15.75">
      <c r="A23" s="9" t="s">
        <v>35</v>
      </c>
      <c r="B23" s="257" t="s">
        <v>36</v>
      </c>
      <c r="C23" s="257"/>
      <c r="D23" s="257"/>
      <c r="E23" s="257"/>
      <c r="F23" s="257"/>
      <c r="G23" s="257"/>
      <c r="H23" s="257"/>
      <c r="I23" s="257"/>
      <c r="J23" s="11">
        <f>SUM(J24+J25)</f>
        <v>270</v>
      </c>
      <c r="K23" s="11">
        <f>SUM(K24+K25)</f>
        <v>840</v>
      </c>
      <c r="L23" s="11">
        <f>SUM(L24+L25)</f>
        <v>840</v>
      </c>
      <c r="M23" s="11">
        <f>SUM(M24+M25)</f>
        <v>840</v>
      </c>
    </row>
    <row r="24" spans="1:14" ht="52.5" customHeight="1">
      <c r="A24" s="5" t="s">
        <v>37</v>
      </c>
      <c r="B24" s="240" t="s">
        <v>38</v>
      </c>
      <c r="C24" s="240"/>
      <c r="D24" s="240"/>
      <c r="E24" s="240"/>
      <c r="F24" s="240"/>
      <c r="G24" s="240"/>
      <c r="H24" s="240"/>
      <c r="I24" s="240"/>
      <c r="J24" s="12">
        <v>224.8</v>
      </c>
      <c r="K24" s="6">
        <v>699.4</v>
      </c>
      <c r="L24" s="6">
        <v>699.4</v>
      </c>
      <c r="M24" s="6">
        <v>699.4</v>
      </c>
    </row>
    <row r="25" spans="1:14" ht="72" customHeight="1">
      <c r="A25" s="9" t="s">
        <v>39</v>
      </c>
      <c r="B25" s="242" t="s">
        <v>40</v>
      </c>
      <c r="C25" s="242"/>
      <c r="D25" s="242"/>
      <c r="E25" s="242"/>
      <c r="F25" s="242"/>
      <c r="G25" s="242"/>
      <c r="H25" s="242"/>
      <c r="I25" s="242"/>
      <c r="J25" s="10">
        <v>45.2</v>
      </c>
      <c r="K25" s="11">
        <v>140.6</v>
      </c>
      <c r="L25" s="11">
        <v>140.6</v>
      </c>
      <c r="M25" s="11">
        <v>140.6</v>
      </c>
    </row>
    <row r="26" spans="1:14" ht="39.75" customHeight="1">
      <c r="A26" s="17" t="s">
        <v>41</v>
      </c>
      <c r="B26" s="258" t="s">
        <v>42</v>
      </c>
      <c r="C26" s="255"/>
      <c r="D26" s="255"/>
      <c r="E26" s="255"/>
      <c r="F26" s="255"/>
      <c r="G26" s="255"/>
      <c r="H26" s="255"/>
      <c r="I26" s="259"/>
      <c r="J26" s="18">
        <f>J27</f>
        <v>0.7</v>
      </c>
      <c r="K26" s="18">
        <f>K27</f>
        <v>0.6</v>
      </c>
      <c r="L26" s="18">
        <f>L27</f>
        <v>0.5</v>
      </c>
      <c r="M26" s="18">
        <f>M27</f>
        <v>0.4</v>
      </c>
      <c r="N26" s="20"/>
    </row>
    <row r="27" spans="1:14" ht="35.25" customHeight="1">
      <c r="A27" s="5" t="s">
        <v>43</v>
      </c>
      <c r="B27" s="240" t="s">
        <v>97</v>
      </c>
      <c r="C27" s="240"/>
      <c r="D27" s="240"/>
      <c r="E27" s="240"/>
      <c r="F27" s="240"/>
      <c r="G27" s="240"/>
      <c r="H27" s="240"/>
      <c r="I27" s="240"/>
      <c r="J27" s="6">
        <v>0.7</v>
      </c>
      <c r="K27" s="12">
        <v>0.6</v>
      </c>
      <c r="L27" s="12">
        <v>0.5</v>
      </c>
      <c r="M27" s="6">
        <v>0.4</v>
      </c>
    </row>
    <row r="28" spans="1:14" ht="37.5" customHeight="1">
      <c r="A28" s="21" t="s">
        <v>44</v>
      </c>
      <c r="B28" s="252" t="s">
        <v>45</v>
      </c>
      <c r="C28" s="253"/>
      <c r="D28" s="253"/>
      <c r="E28" s="253"/>
      <c r="F28" s="253"/>
      <c r="G28" s="253"/>
      <c r="H28" s="253"/>
      <c r="I28" s="253"/>
      <c r="J28" s="22">
        <v>30</v>
      </c>
      <c r="K28" s="23">
        <v>5.5</v>
      </c>
      <c r="L28" s="22">
        <v>3.8</v>
      </c>
      <c r="M28" s="23">
        <v>2.7</v>
      </c>
    </row>
    <row r="29" spans="1:14" ht="35.25" customHeight="1">
      <c r="A29" s="24" t="s">
        <v>46</v>
      </c>
      <c r="B29" s="254" t="s">
        <v>47</v>
      </c>
      <c r="C29" s="255"/>
      <c r="D29" s="255"/>
      <c r="E29" s="255"/>
      <c r="F29" s="255"/>
      <c r="G29" s="255"/>
      <c r="H29" s="255"/>
      <c r="I29" s="255"/>
      <c r="J29" s="24">
        <v>20</v>
      </c>
      <c r="K29" s="25">
        <v>10</v>
      </c>
      <c r="L29" s="25">
        <v>10</v>
      </c>
      <c r="M29" s="26">
        <v>10</v>
      </c>
    </row>
    <row r="30" spans="1:14" ht="47.25" customHeight="1">
      <c r="A30" s="7" t="s">
        <v>48</v>
      </c>
      <c r="B30" s="256" t="s">
        <v>49</v>
      </c>
      <c r="C30" s="256"/>
      <c r="D30" s="256"/>
      <c r="E30" s="256"/>
      <c r="F30" s="256"/>
      <c r="G30" s="256"/>
      <c r="H30" s="256"/>
      <c r="I30" s="256"/>
      <c r="J30" s="8">
        <f>SUM(J31)</f>
        <v>1200</v>
      </c>
      <c r="K30" s="8">
        <f>SUM(K31)</f>
        <v>158.1</v>
      </c>
      <c r="L30" s="8">
        <f>SUM(L31)</f>
        <v>151.1</v>
      </c>
      <c r="M30" s="8">
        <f>SUM(M31)</f>
        <v>122.1</v>
      </c>
    </row>
    <row r="31" spans="1:14" ht="77.25" customHeight="1">
      <c r="A31" s="5" t="s">
        <v>50</v>
      </c>
      <c r="B31" s="240" t="s">
        <v>51</v>
      </c>
      <c r="C31" s="240"/>
      <c r="D31" s="240"/>
      <c r="E31" s="240"/>
      <c r="F31" s="240"/>
      <c r="G31" s="240"/>
      <c r="H31" s="240"/>
      <c r="I31" s="240"/>
      <c r="J31" s="6">
        <v>1200</v>
      </c>
      <c r="K31" s="6">
        <f>SUM(K32:K34)</f>
        <v>158.1</v>
      </c>
      <c r="L31" s="6">
        <f>SUM(L32:L34)</f>
        <v>151.1</v>
      </c>
      <c r="M31" s="6">
        <f>SUM(M32:M34)</f>
        <v>122.1</v>
      </c>
    </row>
    <row r="32" spans="1:14" ht="69.75" customHeight="1">
      <c r="A32" s="9" t="s">
        <v>52</v>
      </c>
      <c r="B32" s="242" t="s">
        <v>53</v>
      </c>
      <c r="C32" s="242"/>
      <c r="D32" s="242"/>
      <c r="E32" s="242"/>
      <c r="F32" s="242"/>
      <c r="G32" s="242"/>
      <c r="H32" s="242"/>
      <c r="I32" s="242"/>
      <c r="J32" s="11">
        <v>1200</v>
      </c>
      <c r="K32" s="11">
        <v>150</v>
      </c>
      <c r="L32" s="11">
        <v>143</v>
      </c>
      <c r="M32" s="11">
        <v>114</v>
      </c>
    </row>
    <row r="33" spans="1:14" ht="15.75" hidden="1">
      <c r="A33" s="5" t="s">
        <v>54</v>
      </c>
      <c r="B33" s="240" t="s">
        <v>55</v>
      </c>
      <c r="C33" s="240"/>
      <c r="D33" s="240"/>
      <c r="E33" s="240"/>
      <c r="F33" s="240"/>
      <c r="G33" s="240"/>
      <c r="H33" s="240"/>
      <c r="I33" s="240"/>
      <c r="J33" s="6">
        <v>0</v>
      </c>
      <c r="K33" s="6">
        <v>0</v>
      </c>
      <c r="L33" s="6"/>
      <c r="M33" s="6"/>
    </row>
    <row r="34" spans="1:14" ht="36" customHeight="1">
      <c r="A34" s="9" t="s">
        <v>56</v>
      </c>
      <c r="B34" s="242" t="s">
        <v>57</v>
      </c>
      <c r="C34" s="242"/>
      <c r="D34" s="242"/>
      <c r="E34" s="242"/>
      <c r="F34" s="242"/>
      <c r="G34" s="242"/>
      <c r="H34" s="242"/>
      <c r="I34" s="242"/>
      <c r="J34" s="11">
        <v>0</v>
      </c>
      <c r="K34" s="11">
        <v>8.1</v>
      </c>
      <c r="L34" s="11">
        <v>8.1</v>
      </c>
      <c r="M34" s="10">
        <v>8.1</v>
      </c>
    </row>
    <row r="35" spans="1:14" ht="48.75" customHeight="1">
      <c r="A35" s="13" t="s">
        <v>58</v>
      </c>
      <c r="B35" s="249" t="s">
        <v>59</v>
      </c>
      <c r="C35" s="249"/>
      <c r="D35" s="249"/>
      <c r="E35" s="249"/>
      <c r="F35" s="249"/>
      <c r="G35" s="249"/>
      <c r="H35" s="249"/>
      <c r="I35" s="249"/>
      <c r="J35" s="14">
        <v>1</v>
      </c>
      <c r="K35" s="14">
        <v>0</v>
      </c>
      <c r="L35" s="14">
        <v>0</v>
      </c>
      <c r="M35" s="14">
        <v>0</v>
      </c>
    </row>
    <row r="36" spans="1:14" ht="31.5">
      <c r="A36" s="7" t="s">
        <v>60</v>
      </c>
      <c r="B36" s="250" t="s">
        <v>61</v>
      </c>
      <c r="C36" s="250"/>
      <c r="D36" s="250"/>
      <c r="E36" s="250"/>
      <c r="F36" s="250"/>
      <c r="G36" s="250"/>
      <c r="H36" s="250"/>
      <c r="I36" s="250"/>
      <c r="J36" s="8">
        <f>SUM(J37)</f>
        <v>4673.0299999999988</v>
      </c>
      <c r="K36" s="8">
        <f>SUM(K37)</f>
        <v>29228.100000000002</v>
      </c>
      <c r="L36" s="8">
        <f>SUM(L37+L51+L52)</f>
        <v>14236.73</v>
      </c>
      <c r="M36" s="8">
        <f>SUM(M37)</f>
        <v>14111.529999999999</v>
      </c>
    </row>
    <row r="37" spans="1:14" ht="36.75" customHeight="1">
      <c r="A37" s="5" t="s">
        <v>62</v>
      </c>
      <c r="B37" s="240" t="s">
        <v>63</v>
      </c>
      <c r="C37" s="240"/>
      <c r="D37" s="240"/>
      <c r="E37" s="240"/>
      <c r="F37" s="240"/>
      <c r="G37" s="240"/>
      <c r="H37" s="240"/>
      <c r="I37" s="240"/>
      <c r="J37" s="6">
        <f>SUM(J38+J42+J51+J52)</f>
        <v>4673.0299999999988</v>
      </c>
      <c r="K37" s="6">
        <f>SUM(K38+K42+K51+K52)</f>
        <v>29228.100000000002</v>
      </c>
      <c r="L37" s="6">
        <f>SUM(L38+L42)</f>
        <v>14075.5</v>
      </c>
      <c r="M37" s="6">
        <f>SUM(M38+M42+M51+M52)</f>
        <v>14111.529999999999</v>
      </c>
    </row>
    <row r="38" spans="1:14" ht="39" customHeight="1">
      <c r="A38" s="9" t="s">
        <v>64</v>
      </c>
      <c r="B38" s="242" t="s">
        <v>65</v>
      </c>
      <c r="C38" s="242"/>
      <c r="D38" s="242"/>
      <c r="E38" s="242"/>
      <c r="F38" s="242"/>
      <c r="G38" s="242"/>
      <c r="H38" s="242"/>
      <c r="I38" s="242"/>
      <c r="J38" s="11">
        <f>J40+J41</f>
        <v>667.5</v>
      </c>
      <c r="K38" s="11">
        <f>K40+K41</f>
        <v>7126.9</v>
      </c>
      <c r="L38" s="11">
        <f>L40+L41</f>
        <v>7629</v>
      </c>
      <c r="M38" s="11">
        <f>M40+M41</f>
        <v>7743.3</v>
      </c>
    </row>
    <row r="39" spans="1:14" ht="15.75">
      <c r="A39" s="5" t="s">
        <v>66</v>
      </c>
      <c r="B39" s="251" t="s">
        <v>67</v>
      </c>
      <c r="C39" s="251"/>
      <c r="D39" s="251"/>
      <c r="E39" s="251"/>
      <c r="F39" s="251"/>
      <c r="G39" s="251"/>
      <c r="H39" s="251"/>
      <c r="I39" s="251"/>
      <c r="J39" s="6">
        <f>SUM(J40)</f>
        <v>667.5</v>
      </c>
      <c r="K39" s="6">
        <f>SUM(K40)</f>
        <v>4977.7</v>
      </c>
      <c r="L39" s="12">
        <f>SUM(L40)</f>
        <v>5407.6</v>
      </c>
      <c r="M39" s="12">
        <f>SUM(M40)</f>
        <v>5512.8</v>
      </c>
    </row>
    <row r="40" spans="1:14" ht="36.75" customHeight="1">
      <c r="A40" s="27" t="s">
        <v>68</v>
      </c>
      <c r="B40" s="239" t="s">
        <v>69</v>
      </c>
      <c r="C40" s="240"/>
      <c r="D40" s="240"/>
      <c r="E40" s="240"/>
      <c r="F40" s="240"/>
      <c r="G40" s="240"/>
      <c r="H40" s="240"/>
      <c r="I40" s="241"/>
      <c r="J40" s="6">
        <v>667.5</v>
      </c>
      <c r="K40" s="19">
        <v>4977.7</v>
      </c>
      <c r="L40" s="39">
        <v>5407.6</v>
      </c>
      <c r="M40" s="39">
        <v>5512.8</v>
      </c>
    </row>
    <row r="41" spans="1:14" ht="37.5" customHeight="1">
      <c r="A41" s="9" t="s">
        <v>70</v>
      </c>
      <c r="B41" s="239" t="s">
        <v>71</v>
      </c>
      <c r="C41" s="240"/>
      <c r="D41" s="240"/>
      <c r="E41" s="240"/>
      <c r="F41" s="240"/>
      <c r="G41" s="240"/>
      <c r="H41" s="240"/>
      <c r="I41" s="28"/>
      <c r="J41" s="6"/>
      <c r="K41" s="6">
        <v>2149.1999999999998</v>
      </c>
      <c r="L41" s="10">
        <v>2221.4</v>
      </c>
      <c r="M41" s="10">
        <v>2230.5</v>
      </c>
    </row>
    <row r="42" spans="1:14" ht="34.5" customHeight="1">
      <c r="A42" s="5" t="s">
        <v>72</v>
      </c>
      <c r="B42" s="240" t="s">
        <v>73</v>
      </c>
      <c r="C42" s="240"/>
      <c r="D42" s="240"/>
      <c r="E42" s="240"/>
      <c r="F42" s="240"/>
      <c r="G42" s="240"/>
      <c r="H42" s="240"/>
      <c r="I42" s="240"/>
      <c r="J42" s="6">
        <f>J43+J44+J45+J46+J47+J48+J49+J50</f>
        <v>3839.9</v>
      </c>
      <c r="K42" s="6">
        <f>K43+K44+K45+K46+K47+K48+K49+K50</f>
        <v>21945.4</v>
      </c>
      <c r="L42" s="6">
        <f>L43+L44+L45+L46+L47+L48+L49+L50</f>
        <v>6446.5</v>
      </c>
      <c r="M42" s="6">
        <f>M43+M44+M45+M46+M47+M48+M49+M50</f>
        <v>6207</v>
      </c>
    </row>
    <row r="43" spans="1:14" ht="36" customHeight="1">
      <c r="A43" s="9" t="s">
        <v>74</v>
      </c>
      <c r="B43" s="242" t="s">
        <v>75</v>
      </c>
      <c r="C43" s="242"/>
      <c r="D43" s="242"/>
      <c r="E43" s="242"/>
      <c r="F43" s="242"/>
      <c r="G43" s="242"/>
      <c r="H43" s="242"/>
      <c r="I43" s="242"/>
      <c r="J43" s="10"/>
      <c r="K43" s="10"/>
      <c r="L43" s="10"/>
      <c r="M43" s="10"/>
    </row>
    <row r="44" spans="1:14" ht="70.5" customHeight="1">
      <c r="A44" s="5" t="s">
        <v>76</v>
      </c>
      <c r="B44" s="240" t="s">
        <v>77</v>
      </c>
      <c r="C44" s="240"/>
      <c r="D44" s="240"/>
      <c r="E44" s="240"/>
      <c r="F44" s="240"/>
      <c r="G44" s="240"/>
      <c r="H44" s="240"/>
      <c r="I44" s="240"/>
      <c r="J44" s="12"/>
      <c r="K44" s="6">
        <v>11598.9</v>
      </c>
      <c r="L44" s="12"/>
      <c r="M44" s="6"/>
    </row>
    <row r="45" spans="1:14" ht="40.5" customHeight="1">
      <c r="A45" s="9" t="s">
        <v>78</v>
      </c>
      <c r="B45" s="242" t="s">
        <v>79</v>
      </c>
      <c r="C45" s="242"/>
      <c r="D45" s="242"/>
      <c r="E45" s="242"/>
      <c r="F45" s="242"/>
      <c r="G45" s="242"/>
      <c r="H45" s="242"/>
      <c r="I45" s="242"/>
      <c r="J45" s="10"/>
      <c r="K45" s="10">
        <v>3703</v>
      </c>
      <c r="L45" s="10"/>
      <c r="M45" s="10"/>
    </row>
    <row r="46" spans="1:14" ht="15.75">
      <c r="A46" s="5" t="s">
        <v>80</v>
      </c>
      <c r="B46" s="240" t="s">
        <v>81</v>
      </c>
      <c r="C46" s="240"/>
      <c r="D46" s="240"/>
      <c r="E46" s="240"/>
      <c r="F46" s="240"/>
      <c r="G46" s="240"/>
      <c r="H46" s="240"/>
      <c r="I46" s="240"/>
      <c r="J46" s="12">
        <v>1250</v>
      </c>
      <c r="K46" s="29">
        <v>478.1</v>
      </c>
      <c r="L46" s="30">
        <v>478.1</v>
      </c>
      <c r="M46" s="31">
        <v>478.1</v>
      </c>
    </row>
    <row r="47" spans="1:14" ht="69.75" customHeight="1">
      <c r="A47" s="32" t="s">
        <v>82</v>
      </c>
      <c r="B47" s="239" t="s">
        <v>83</v>
      </c>
      <c r="C47" s="240"/>
      <c r="D47" s="240"/>
      <c r="E47" s="240"/>
      <c r="F47" s="240"/>
      <c r="G47" s="240"/>
      <c r="H47" s="240"/>
      <c r="I47" s="28"/>
      <c r="J47" s="10">
        <v>1889.9</v>
      </c>
      <c r="K47" s="10">
        <v>1728.9</v>
      </c>
      <c r="L47" s="12">
        <v>1728.9</v>
      </c>
      <c r="M47" s="12">
        <v>1728.9</v>
      </c>
    </row>
    <row r="48" spans="1:14" ht="40.5" customHeight="1">
      <c r="A48" s="27" t="s">
        <v>82</v>
      </c>
      <c r="B48" s="239" t="s">
        <v>84</v>
      </c>
      <c r="C48" s="240"/>
      <c r="D48" s="240"/>
      <c r="E48" s="240"/>
      <c r="F48" s="240"/>
      <c r="G48" s="240"/>
      <c r="H48" s="240"/>
      <c r="I48" s="241"/>
      <c r="J48" s="12"/>
      <c r="K48" s="12">
        <v>1339.5</v>
      </c>
      <c r="L48" s="29">
        <v>239.5</v>
      </c>
      <c r="M48" s="12"/>
      <c r="N48" s="20"/>
    </row>
    <row r="49" spans="1:14" ht="15.75" customHeight="1">
      <c r="A49" s="33" t="s">
        <v>82</v>
      </c>
      <c r="B49" s="239" t="s">
        <v>85</v>
      </c>
      <c r="C49" s="240"/>
      <c r="D49" s="240"/>
      <c r="E49" s="240"/>
      <c r="F49" s="240"/>
      <c r="G49" s="240"/>
      <c r="H49" s="240"/>
      <c r="I49" s="241"/>
      <c r="J49" s="12"/>
      <c r="K49" s="19">
        <v>3097</v>
      </c>
      <c r="L49" s="29"/>
      <c r="M49" s="12"/>
      <c r="N49" s="20"/>
    </row>
    <row r="50" spans="1:14" ht="66.75" customHeight="1">
      <c r="A50" s="33" t="s">
        <v>86</v>
      </c>
      <c r="B50" s="243" t="s">
        <v>87</v>
      </c>
      <c r="C50" s="244"/>
      <c r="D50" s="244"/>
      <c r="E50" s="244"/>
      <c r="F50" s="244"/>
      <c r="G50" s="244"/>
      <c r="H50" s="244"/>
      <c r="I50" s="245"/>
      <c r="J50" s="6">
        <v>700</v>
      </c>
      <c r="K50" s="18"/>
      <c r="L50" s="11">
        <v>4000</v>
      </c>
      <c r="M50" s="11">
        <v>4000</v>
      </c>
    </row>
    <row r="51" spans="1:14" ht="43.5" customHeight="1">
      <c r="A51" s="5" t="s">
        <v>88</v>
      </c>
      <c r="B51" s="240" t="s">
        <v>89</v>
      </c>
      <c r="C51" s="240"/>
      <c r="D51" s="240"/>
      <c r="E51" s="240"/>
      <c r="F51" s="240"/>
      <c r="G51" s="240"/>
      <c r="H51" s="240"/>
      <c r="I51" s="240"/>
      <c r="J51" s="6">
        <v>161.22999999999999</v>
      </c>
      <c r="K51" s="6">
        <v>155.80000000000001</v>
      </c>
      <c r="L51" s="6">
        <v>161.22999999999999</v>
      </c>
      <c r="M51" s="6">
        <v>161.22999999999999</v>
      </c>
    </row>
    <row r="52" spans="1:14" ht="61.5" customHeight="1" thickBot="1">
      <c r="A52" s="34" t="s">
        <v>90</v>
      </c>
      <c r="B52" s="246" t="s">
        <v>91</v>
      </c>
      <c r="C52" s="246"/>
      <c r="D52" s="246"/>
      <c r="E52" s="246"/>
      <c r="F52" s="246"/>
      <c r="G52" s="246"/>
      <c r="H52" s="246"/>
      <c r="I52" s="246"/>
      <c r="J52" s="35">
        <v>4.4000000000000004</v>
      </c>
      <c r="K52" s="35"/>
      <c r="L52" s="35"/>
      <c r="M52" s="35"/>
    </row>
    <row r="53" spans="1:14" ht="16.5" thickBot="1">
      <c r="A53" s="36"/>
      <c r="B53" s="247" t="s">
        <v>92</v>
      </c>
      <c r="C53" s="247"/>
      <c r="D53" s="247"/>
      <c r="E53" s="247"/>
      <c r="F53" s="247"/>
      <c r="G53" s="247"/>
      <c r="H53" s="247"/>
      <c r="I53" s="248"/>
      <c r="J53" s="37">
        <f>SUM(J11+J36)</f>
        <v>10779.629999999997</v>
      </c>
      <c r="K53" s="37">
        <f>SUM(K11+K36)</f>
        <v>36070.800000000003</v>
      </c>
      <c r="L53" s="38">
        <f>SUM(L11+L36)</f>
        <v>21765.43</v>
      </c>
      <c r="M53" s="37">
        <f>SUM(M11+M36)</f>
        <v>21610.03</v>
      </c>
    </row>
    <row r="57" spans="1:14">
      <c r="A57" t="s">
        <v>237</v>
      </c>
    </row>
    <row r="58" spans="1:14">
      <c r="A58" t="s">
        <v>94</v>
      </c>
    </row>
    <row r="59" spans="1:14">
      <c r="A59" t="s">
        <v>3</v>
      </c>
      <c r="I59" t="s">
        <v>95</v>
      </c>
    </row>
  </sheetData>
  <mergeCells count="56">
    <mergeCell ref="A7:M7"/>
    <mergeCell ref="I1:M1"/>
    <mergeCell ref="F2:M2"/>
    <mergeCell ref="H3:M3"/>
    <mergeCell ref="H4:M4"/>
    <mergeCell ref="E5:M5"/>
    <mergeCell ref="M9:M10"/>
    <mergeCell ref="B11:I11"/>
    <mergeCell ref="B12:I12"/>
    <mergeCell ref="A8:K8"/>
    <mergeCell ref="A9:A10"/>
    <mergeCell ref="B9:I10"/>
    <mergeCell ref="J9:J10"/>
    <mergeCell ref="K9:K10"/>
    <mergeCell ref="B17:I17"/>
    <mergeCell ref="B18:I18"/>
    <mergeCell ref="B19:I19"/>
    <mergeCell ref="B20:I20"/>
    <mergeCell ref="B21:I21"/>
    <mergeCell ref="L9:L10"/>
    <mergeCell ref="B22:I22"/>
    <mergeCell ref="B23:I23"/>
    <mergeCell ref="B24:I24"/>
    <mergeCell ref="B27:I27"/>
    <mergeCell ref="B26:I26"/>
    <mergeCell ref="B13:I13"/>
    <mergeCell ref="B25:I25"/>
    <mergeCell ref="B14:I14"/>
    <mergeCell ref="B15:I15"/>
    <mergeCell ref="B16:I16"/>
    <mergeCell ref="B37:I37"/>
    <mergeCell ref="B38:I38"/>
    <mergeCell ref="B39:I39"/>
    <mergeCell ref="B40:I40"/>
    <mergeCell ref="B28:I28"/>
    <mergeCell ref="B29:I29"/>
    <mergeCell ref="B30:I30"/>
    <mergeCell ref="B31:I31"/>
    <mergeCell ref="B50:I50"/>
    <mergeCell ref="B51:I51"/>
    <mergeCell ref="B52:I52"/>
    <mergeCell ref="B53:I53"/>
    <mergeCell ref="B43:I43"/>
    <mergeCell ref="B32:I32"/>
    <mergeCell ref="B33:I33"/>
    <mergeCell ref="B34:I34"/>
    <mergeCell ref="B35:I35"/>
    <mergeCell ref="B36:I36"/>
    <mergeCell ref="B41:H41"/>
    <mergeCell ref="B42:I42"/>
    <mergeCell ref="B48:I48"/>
    <mergeCell ref="B49:I49"/>
    <mergeCell ref="B44:I44"/>
    <mergeCell ref="B45:I45"/>
    <mergeCell ref="B46:I46"/>
    <mergeCell ref="B47:H47"/>
  </mergeCells>
  <phoneticPr fontId="0" type="noConversion"/>
  <pageMargins left="0.49" right="0.19" top="0.22" bottom="0.15" header="0.21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28"/>
  <sheetViews>
    <sheetView workbookViewId="0">
      <selection activeCell="A327" sqref="A327:L327"/>
    </sheetView>
  </sheetViews>
  <sheetFormatPr defaultRowHeight="15.75"/>
  <cols>
    <col min="1" max="5" width="9.140625" style="40"/>
    <col min="6" max="6" width="14.28515625" style="40" customWidth="1"/>
    <col min="7" max="8" width="9.140625" style="40"/>
    <col min="9" max="9" width="12.28515625" style="40" customWidth="1"/>
    <col min="10" max="10" width="10.140625" style="40" customWidth="1"/>
    <col min="11" max="16384" width="9.140625" style="40"/>
  </cols>
  <sheetData>
    <row r="1" spans="1:15">
      <c r="A1" s="293" t="s">
        <v>98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O1" s="95"/>
    </row>
    <row r="2" spans="1:15">
      <c r="A2" s="277" t="s">
        <v>99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</row>
    <row r="3" spans="1:15">
      <c r="A3" s="277" t="s">
        <v>100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</row>
    <row r="4" spans="1:15">
      <c r="A4" s="41"/>
      <c r="B4" s="42"/>
      <c r="C4" s="42"/>
      <c r="D4" s="278" t="s">
        <v>101</v>
      </c>
      <c r="E4" s="278"/>
      <c r="F4" s="278"/>
      <c r="G4" s="278"/>
      <c r="H4" s="278"/>
      <c r="I4" s="278"/>
      <c r="J4" s="278"/>
      <c r="K4" s="278"/>
      <c r="L4" s="278"/>
    </row>
    <row r="5" spans="1:15">
      <c r="A5" s="278" t="s">
        <v>102</v>
      </c>
      <c r="B5" s="278"/>
      <c r="C5" s="278"/>
      <c r="D5" s="278"/>
      <c r="E5" s="278"/>
      <c r="F5" s="278"/>
      <c r="G5" s="278"/>
      <c r="H5" s="278"/>
      <c r="I5" s="278"/>
      <c r="J5" s="278"/>
      <c r="K5" s="278"/>
      <c r="L5" s="278"/>
    </row>
    <row r="7" spans="1:15">
      <c r="J7" s="308" t="s">
        <v>103</v>
      </c>
      <c r="K7" s="308"/>
    </row>
    <row r="9" spans="1:15">
      <c r="A9" s="309" t="s">
        <v>104</v>
      </c>
      <c r="B9" s="309"/>
      <c r="C9" s="309"/>
      <c r="D9" s="309"/>
      <c r="E9" s="309"/>
      <c r="F9" s="309"/>
      <c r="G9" s="309"/>
      <c r="H9" s="309"/>
      <c r="I9" s="309"/>
      <c r="J9" s="309"/>
      <c r="K9" s="309"/>
    </row>
    <row r="10" spans="1:15">
      <c r="A10" s="309" t="s">
        <v>105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</row>
    <row r="11" spans="1:15" ht="15.75" customHeight="1">
      <c r="A11" s="288" t="s">
        <v>106</v>
      </c>
      <c r="B11" s="288"/>
      <c r="C11" s="288"/>
      <c r="D11" s="288"/>
      <c r="E11" s="288"/>
      <c r="F11" s="288"/>
      <c r="G11" s="288"/>
      <c r="H11" s="288"/>
      <c r="I11" s="288"/>
      <c r="J11" s="288"/>
      <c r="K11" s="288"/>
    </row>
    <row r="12" spans="1:15">
      <c r="C12" s="288"/>
      <c r="D12" s="288"/>
      <c r="E12" s="288"/>
      <c r="F12" s="288"/>
      <c r="G12" s="288"/>
      <c r="H12" s="288"/>
      <c r="I12" s="288"/>
      <c r="J12" s="288"/>
      <c r="K12" s="288"/>
    </row>
    <row r="13" spans="1:15" ht="16.5" thickBot="1">
      <c r="K13" s="43" t="s">
        <v>107</v>
      </c>
    </row>
    <row r="14" spans="1:15" ht="16.5" thickBot="1">
      <c r="A14" s="352" t="s">
        <v>108</v>
      </c>
      <c r="B14" s="353"/>
      <c r="C14" s="353"/>
      <c r="D14" s="353"/>
      <c r="E14" s="353"/>
      <c r="F14" s="354"/>
      <c r="G14" s="358" t="s">
        <v>109</v>
      </c>
      <c r="H14" s="360" t="s">
        <v>110</v>
      </c>
      <c r="I14" s="44" t="s">
        <v>111</v>
      </c>
      <c r="J14" s="45" t="s">
        <v>112</v>
      </c>
      <c r="K14" s="46" t="s">
        <v>113</v>
      </c>
    </row>
    <row r="15" spans="1:15" ht="16.5" thickBot="1">
      <c r="A15" s="355"/>
      <c r="B15" s="356"/>
      <c r="C15" s="356"/>
      <c r="D15" s="356"/>
      <c r="E15" s="356"/>
      <c r="F15" s="357"/>
      <c r="G15" s="359"/>
      <c r="H15" s="361"/>
      <c r="I15" s="47" t="s">
        <v>114</v>
      </c>
      <c r="J15" s="48" t="s">
        <v>115</v>
      </c>
      <c r="K15" s="46">
        <v>2012</v>
      </c>
    </row>
    <row r="16" spans="1:15">
      <c r="A16" s="49" t="s">
        <v>116</v>
      </c>
      <c r="B16" s="50"/>
      <c r="C16" s="50"/>
      <c r="D16" s="50"/>
      <c r="E16" s="50"/>
      <c r="F16" s="51"/>
      <c r="G16" s="45"/>
      <c r="H16" s="52"/>
      <c r="I16" s="45"/>
      <c r="J16" s="51"/>
      <c r="K16" s="45"/>
    </row>
    <row r="17" spans="1:11">
      <c r="A17" s="53" t="s">
        <v>117</v>
      </c>
      <c r="B17" s="54"/>
      <c r="C17" s="54"/>
      <c r="D17" s="54"/>
      <c r="E17" s="54"/>
      <c r="F17" s="52"/>
      <c r="G17" s="55" t="s">
        <v>118</v>
      </c>
      <c r="H17" s="56" t="s">
        <v>119</v>
      </c>
      <c r="I17" s="57"/>
      <c r="J17" s="52"/>
      <c r="K17" s="58">
        <f>SUM(K18)</f>
        <v>334.2</v>
      </c>
    </row>
    <row r="18" spans="1:11">
      <c r="A18" s="59" t="s">
        <v>120</v>
      </c>
      <c r="B18" s="60"/>
      <c r="C18" s="60"/>
      <c r="D18" s="60"/>
      <c r="E18" s="60"/>
      <c r="F18" s="60"/>
      <c r="G18" s="61" t="s">
        <v>121</v>
      </c>
      <c r="H18" s="62" t="s">
        <v>119</v>
      </c>
      <c r="I18" s="63" t="s">
        <v>122</v>
      </c>
      <c r="J18" s="60"/>
      <c r="K18" s="64">
        <f>SUM(K19)</f>
        <v>334.2</v>
      </c>
    </row>
    <row r="19" spans="1:11">
      <c r="A19" s="59" t="s">
        <v>123</v>
      </c>
      <c r="B19" s="60"/>
      <c r="C19" s="60"/>
      <c r="D19" s="60"/>
      <c r="E19" s="60"/>
      <c r="F19" s="60"/>
      <c r="G19" s="61" t="s">
        <v>121</v>
      </c>
      <c r="H19" s="62" t="s">
        <v>119</v>
      </c>
      <c r="I19" s="63" t="s">
        <v>122</v>
      </c>
      <c r="J19" s="65">
        <v>500</v>
      </c>
      <c r="K19" s="64">
        <v>334.2</v>
      </c>
    </row>
    <row r="20" spans="1:11">
      <c r="A20" s="66"/>
      <c r="B20" s="67"/>
      <c r="C20" s="67"/>
      <c r="D20" s="67"/>
      <c r="E20" s="67"/>
      <c r="F20" s="67"/>
      <c r="G20" s="68"/>
      <c r="H20" s="67"/>
      <c r="I20" s="69"/>
      <c r="J20" s="67"/>
      <c r="K20" s="69"/>
    </row>
    <row r="21" spans="1:11">
      <c r="A21" s="53" t="s">
        <v>124</v>
      </c>
      <c r="B21" s="54"/>
      <c r="C21" s="54"/>
      <c r="D21" s="54"/>
      <c r="E21" s="54"/>
      <c r="F21" s="54"/>
      <c r="G21" s="55"/>
      <c r="H21" s="52"/>
      <c r="I21" s="57"/>
      <c r="J21" s="52"/>
      <c r="K21" s="57"/>
    </row>
    <row r="22" spans="1:11">
      <c r="A22" s="53" t="s">
        <v>125</v>
      </c>
      <c r="B22" s="54"/>
      <c r="C22" s="54"/>
      <c r="D22" s="54"/>
      <c r="E22" s="54"/>
      <c r="F22" s="54"/>
      <c r="G22" s="55"/>
      <c r="H22" s="52"/>
      <c r="I22" s="57"/>
      <c r="J22" s="52"/>
      <c r="K22" s="57"/>
    </row>
    <row r="23" spans="1:11">
      <c r="A23" s="70" t="s">
        <v>126</v>
      </c>
      <c r="B23" s="71"/>
      <c r="C23" s="71"/>
      <c r="D23" s="71"/>
      <c r="E23" s="71"/>
      <c r="F23" s="71"/>
      <c r="G23" s="72" t="s">
        <v>121</v>
      </c>
      <c r="H23" s="73" t="s">
        <v>127</v>
      </c>
      <c r="I23" s="74"/>
      <c r="J23" s="71"/>
      <c r="K23" s="75">
        <f>SUM(K26)</f>
        <v>2882.7</v>
      </c>
    </row>
    <row r="24" spans="1:11">
      <c r="A24" s="76" t="s">
        <v>128</v>
      </c>
      <c r="B24" s="52"/>
      <c r="C24" s="52"/>
      <c r="D24" s="52"/>
      <c r="E24" s="52"/>
      <c r="F24" s="52"/>
      <c r="G24" s="77"/>
      <c r="H24" s="52"/>
      <c r="I24" s="57"/>
      <c r="J24" s="52"/>
      <c r="K24" s="78"/>
    </row>
    <row r="25" spans="1:11">
      <c r="A25" s="76" t="s">
        <v>129</v>
      </c>
      <c r="B25" s="52"/>
      <c r="C25" s="52"/>
      <c r="D25" s="52"/>
      <c r="E25" s="52"/>
      <c r="F25" s="52"/>
      <c r="G25" s="77"/>
      <c r="H25" s="52"/>
      <c r="I25" s="57"/>
      <c r="J25" s="52"/>
      <c r="K25" s="57"/>
    </row>
    <row r="26" spans="1:11">
      <c r="A26" s="76" t="s">
        <v>130</v>
      </c>
      <c r="B26" s="52"/>
      <c r="C26" s="52"/>
      <c r="D26" s="52"/>
      <c r="E26" s="52"/>
      <c r="F26" s="52"/>
      <c r="G26" s="79" t="s">
        <v>121</v>
      </c>
      <c r="H26" s="80" t="s">
        <v>127</v>
      </c>
      <c r="I26" s="79" t="s">
        <v>139</v>
      </c>
      <c r="J26" s="52"/>
      <c r="K26" s="78">
        <f>SUM(K28)</f>
        <v>2882.7</v>
      </c>
    </row>
    <row r="27" spans="1:11">
      <c r="A27" s="59" t="s">
        <v>132</v>
      </c>
      <c r="B27" s="60"/>
      <c r="C27" s="60"/>
      <c r="D27" s="60"/>
      <c r="E27" s="60"/>
      <c r="F27" s="60"/>
      <c r="G27" s="61" t="s">
        <v>121</v>
      </c>
      <c r="H27" s="62" t="s">
        <v>127</v>
      </c>
      <c r="I27" s="228" t="s">
        <v>139</v>
      </c>
      <c r="J27" s="60"/>
      <c r="K27" s="64"/>
    </row>
    <row r="28" spans="1:11">
      <c r="A28" s="59" t="s">
        <v>123</v>
      </c>
      <c r="B28" s="60"/>
      <c r="C28" s="60"/>
      <c r="D28" s="60"/>
      <c r="E28" s="60"/>
      <c r="F28" s="60"/>
      <c r="G28" s="61" t="s">
        <v>121</v>
      </c>
      <c r="H28" s="62" t="s">
        <v>127</v>
      </c>
      <c r="I28" s="228" t="s">
        <v>139</v>
      </c>
      <c r="J28" s="65">
        <v>500</v>
      </c>
      <c r="K28" s="64">
        <v>2882.7</v>
      </c>
    </row>
    <row r="29" spans="1:11">
      <c r="A29" s="66"/>
      <c r="B29" s="67"/>
      <c r="C29" s="67"/>
      <c r="D29" s="67"/>
      <c r="E29" s="67"/>
      <c r="F29" s="67"/>
      <c r="G29" s="81"/>
      <c r="H29" s="67"/>
      <c r="I29" s="69"/>
      <c r="J29" s="67"/>
      <c r="K29" s="69"/>
    </row>
    <row r="30" spans="1:11">
      <c r="A30" s="53" t="s">
        <v>134</v>
      </c>
      <c r="B30" s="52"/>
      <c r="C30" s="52"/>
      <c r="D30" s="52"/>
      <c r="E30" s="52"/>
      <c r="F30" s="52"/>
      <c r="G30" s="77" t="s">
        <v>121</v>
      </c>
      <c r="H30" s="56" t="s">
        <v>135</v>
      </c>
      <c r="I30" s="57"/>
      <c r="J30" s="52"/>
      <c r="K30" s="82">
        <f>K33</f>
        <v>40.1</v>
      </c>
    </row>
    <row r="31" spans="1:11">
      <c r="A31" s="53" t="s">
        <v>136</v>
      </c>
      <c r="B31" s="52"/>
      <c r="C31" s="52"/>
      <c r="D31" s="52"/>
      <c r="E31" s="52"/>
      <c r="F31" s="52"/>
      <c r="G31" s="77"/>
      <c r="H31" s="80"/>
      <c r="I31" s="57"/>
      <c r="J31" s="52"/>
      <c r="K31" s="82"/>
    </row>
    <row r="32" spans="1:11">
      <c r="A32" s="76" t="s">
        <v>137</v>
      </c>
      <c r="B32" s="52"/>
      <c r="C32" s="52"/>
      <c r="D32" s="52"/>
      <c r="E32" s="52"/>
      <c r="F32" s="52"/>
      <c r="G32" s="77"/>
      <c r="H32" s="80"/>
      <c r="I32" s="57"/>
      <c r="J32" s="52"/>
      <c r="K32" s="57"/>
    </row>
    <row r="33" spans="1:11">
      <c r="A33" s="76" t="s">
        <v>138</v>
      </c>
      <c r="B33" s="52"/>
      <c r="C33" s="52"/>
      <c r="D33" s="52"/>
      <c r="E33" s="52"/>
      <c r="F33" s="52"/>
      <c r="G33" s="79" t="s">
        <v>121</v>
      </c>
      <c r="H33" s="80" t="s">
        <v>135</v>
      </c>
      <c r="I33" s="83" t="s">
        <v>139</v>
      </c>
      <c r="J33" s="84">
        <v>500</v>
      </c>
      <c r="K33" s="57">
        <v>40.1</v>
      </c>
    </row>
    <row r="34" spans="1:11">
      <c r="A34" s="76"/>
      <c r="B34" s="52"/>
      <c r="C34" s="52"/>
      <c r="D34" s="52"/>
      <c r="E34" s="52"/>
      <c r="F34" s="52"/>
      <c r="G34" s="77"/>
      <c r="H34" s="52"/>
      <c r="I34" s="57"/>
      <c r="J34" s="52"/>
      <c r="K34" s="57"/>
    </row>
    <row r="35" spans="1:11">
      <c r="A35" s="76"/>
      <c r="B35" s="52"/>
      <c r="C35" s="52"/>
      <c r="D35" s="52"/>
      <c r="E35" s="52"/>
      <c r="F35" s="52"/>
      <c r="G35" s="77"/>
      <c r="H35" s="52"/>
      <c r="I35" s="57"/>
      <c r="J35" s="52"/>
      <c r="K35" s="57"/>
    </row>
    <row r="36" spans="1:11">
      <c r="A36" s="70" t="s">
        <v>141</v>
      </c>
      <c r="B36" s="71"/>
      <c r="C36" s="71"/>
      <c r="D36" s="71"/>
      <c r="E36" s="71"/>
      <c r="F36" s="71"/>
      <c r="G36" s="72" t="s">
        <v>119</v>
      </c>
      <c r="H36" s="73" t="s">
        <v>142</v>
      </c>
      <c r="I36" s="74"/>
      <c r="J36" s="71"/>
      <c r="K36" s="75">
        <f>SUM(K38)</f>
        <v>155.80000000000001</v>
      </c>
    </row>
    <row r="37" spans="1:11">
      <c r="A37" s="76" t="s">
        <v>143</v>
      </c>
      <c r="B37" s="52"/>
      <c r="C37" s="52"/>
      <c r="D37" s="52"/>
      <c r="E37" s="52"/>
      <c r="F37" s="52"/>
      <c r="G37" s="77"/>
      <c r="H37" s="54"/>
      <c r="I37" s="57"/>
      <c r="J37" s="52"/>
      <c r="K37" s="58"/>
    </row>
    <row r="38" spans="1:11">
      <c r="A38" s="76" t="s">
        <v>144</v>
      </c>
      <c r="B38" s="52"/>
      <c r="C38" s="52"/>
      <c r="D38" s="52"/>
      <c r="E38" s="52"/>
      <c r="F38" s="52"/>
      <c r="G38" s="79" t="s">
        <v>119</v>
      </c>
      <c r="H38" s="80" t="s">
        <v>142</v>
      </c>
      <c r="I38" s="57" t="s">
        <v>145</v>
      </c>
      <c r="J38" s="52"/>
      <c r="K38" s="78">
        <f>SUM(K39)</f>
        <v>155.80000000000001</v>
      </c>
    </row>
    <row r="39" spans="1:11">
      <c r="A39" s="59" t="s">
        <v>123</v>
      </c>
      <c r="B39" s="60"/>
      <c r="C39" s="60"/>
      <c r="D39" s="60"/>
      <c r="E39" s="60"/>
      <c r="F39" s="60"/>
      <c r="G39" s="61" t="s">
        <v>119</v>
      </c>
      <c r="H39" s="62" t="s">
        <v>142</v>
      </c>
      <c r="I39" s="63" t="s">
        <v>145</v>
      </c>
      <c r="J39" s="65">
        <v>500</v>
      </c>
      <c r="K39" s="64">
        <v>155.80000000000001</v>
      </c>
    </row>
    <row r="40" spans="1:11">
      <c r="A40" s="76"/>
      <c r="B40" s="52"/>
      <c r="C40" s="52"/>
      <c r="D40" s="52"/>
      <c r="E40" s="52"/>
      <c r="F40" s="52"/>
      <c r="G40" s="77"/>
      <c r="H40" s="52"/>
      <c r="I40" s="57"/>
      <c r="J40" s="52"/>
      <c r="K40" s="57"/>
    </row>
    <row r="41" spans="1:11">
      <c r="A41" s="85" t="s">
        <v>146</v>
      </c>
      <c r="B41" s="67"/>
      <c r="C41" s="67"/>
      <c r="D41" s="67"/>
      <c r="E41" s="67"/>
      <c r="F41" s="67"/>
      <c r="G41" s="68" t="s">
        <v>142</v>
      </c>
      <c r="H41" s="86" t="s">
        <v>147</v>
      </c>
      <c r="I41" s="69"/>
      <c r="J41" s="67"/>
      <c r="K41" s="87">
        <f>K44</f>
        <v>77.900000000000006</v>
      </c>
    </row>
    <row r="42" spans="1:11">
      <c r="A42" s="53" t="s">
        <v>148</v>
      </c>
      <c r="B42" s="52"/>
      <c r="C42" s="52"/>
      <c r="D42" s="52"/>
      <c r="E42" s="52"/>
      <c r="F42" s="52"/>
      <c r="G42" s="77"/>
      <c r="H42" s="88"/>
      <c r="I42" s="57"/>
      <c r="J42" s="52"/>
      <c r="K42" s="58"/>
    </row>
    <row r="43" spans="1:11">
      <c r="A43" s="70" t="s">
        <v>149</v>
      </c>
      <c r="B43" s="71"/>
      <c r="C43" s="71"/>
      <c r="D43" s="71"/>
      <c r="E43" s="71"/>
      <c r="F43" s="71"/>
      <c r="G43" s="89"/>
      <c r="H43" s="90"/>
      <c r="I43" s="74"/>
      <c r="J43" s="71"/>
      <c r="K43" s="75"/>
    </row>
    <row r="44" spans="1:11">
      <c r="A44" s="348" t="s">
        <v>150</v>
      </c>
      <c r="B44" s="349"/>
      <c r="C44" s="349"/>
      <c r="D44" s="349"/>
      <c r="E44" s="349"/>
      <c r="F44" s="349"/>
      <c r="G44" s="61" t="s">
        <v>142</v>
      </c>
      <c r="H44" s="62" t="s">
        <v>147</v>
      </c>
      <c r="I44" s="91">
        <v>2180100</v>
      </c>
      <c r="J44" s="60"/>
      <c r="K44" s="64">
        <f>K45</f>
        <v>77.900000000000006</v>
      </c>
    </row>
    <row r="45" spans="1:11">
      <c r="A45" s="59" t="s">
        <v>123</v>
      </c>
      <c r="B45" s="60"/>
      <c r="C45" s="60"/>
      <c r="D45" s="60"/>
      <c r="E45" s="60"/>
      <c r="F45" s="60"/>
      <c r="G45" s="61" t="s">
        <v>142</v>
      </c>
      <c r="H45" s="62" t="s">
        <v>147</v>
      </c>
      <c r="I45" s="91">
        <v>2180100</v>
      </c>
      <c r="J45" s="101" t="s">
        <v>234</v>
      </c>
      <c r="K45" s="64">
        <v>77.900000000000006</v>
      </c>
    </row>
    <row r="46" spans="1:11">
      <c r="A46" s="59"/>
      <c r="B46" s="60"/>
      <c r="C46" s="60"/>
      <c r="D46" s="60"/>
      <c r="E46" s="52"/>
      <c r="F46" s="52"/>
      <c r="G46" s="79"/>
      <c r="H46" s="61"/>
      <c r="I46" s="91"/>
      <c r="J46" s="98"/>
      <c r="K46" s="78"/>
    </row>
    <row r="47" spans="1:11">
      <c r="A47" s="53" t="s">
        <v>199</v>
      </c>
      <c r="B47" s="52"/>
      <c r="C47" s="52"/>
      <c r="D47" s="52"/>
      <c r="E47" s="60"/>
      <c r="F47" s="232"/>
      <c r="G47" s="236" t="s">
        <v>127</v>
      </c>
      <c r="H47" s="56" t="s">
        <v>200</v>
      </c>
      <c r="I47" s="235"/>
      <c r="J47" s="234"/>
      <c r="K47" s="233">
        <f>K48+K49</f>
        <v>3260</v>
      </c>
    </row>
    <row r="48" spans="1:11">
      <c r="A48" s="289" t="s">
        <v>169</v>
      </c>
      <c r="B48" s="289"/>
      <c r="C48" s="289"/>
      <c r="D48" s="289"/>
      <c r="E48" s="289"/>
      <c r="F48" s="290"/>
      <c r="G48" s="61" t="s">
        <v>127</v>
      </c>
      <c r="H48" s="61" t="s">
        <v>200</v>
      </c>
      <c r="I48" s="92">
        <v>5223201</v>
      </c>
      <c r="J48" s="98" t="s">
        <v>161</v>
      </c>
      <c r="K48" s="64">
        <v>3097</v>
      </c>
    </row>
    <row r="49" spans="1:11">
      <c r="A49" s="289" t="s">
        <v>170</v>
      </c>
      <c r="B49" s="289"/>
      <c r="C49" s="289"/>
      <c r="D49" s="289"/>
      <c r="E49" s="289"/>
      <c r="F49" s="290"/>
      <c r="G49" s="77" t="s">
        <v>127</v>
      </c>
      <c r="H49" s="99" t="s">
        <v>200</v>
      </c>
      <c r="I49" s="91">
        <v>5223201</v>
      </c>
      <c r="J49" s="95">
        <v>500</v>
      </c>
      <c r="K49" s="64">
        <v>163</v>
      </c>
    </row>
    <row r="50" spans="1:11">
      <c r="A50" s="103"/>
      <c r="B50" s="103"/>
      <c r="C50" s="103"/>
      <c r="D50" s="103"/>
      <c r="E50" s="103"/>
      <c r="F50" s="103"/>
      <c r="G50" s="81"/>
      <c r="H50" s="80"/>
      <c r="I50" s="92"/>
      <c r="J50" s="84"/>
      <c r="K50" s="78"/>
    </row>
    <row r="51" spans="1:11">
      <c r="A51" s="53" t="s">
        <v>151</v>
      </c>
      <c r="B51" s="52"/>
      <c r="C51" s="52"/>
      <c r="D51" s="52"/>
      <c r="E51" s="52"/>
      <c r="F51" s="52"/>
      <c r="G51" s="55" t="s">
        <v>152</v>
      </c>
      <c r="H51" s="93" t="s">
        <v>121</v>
      </c>
      <c r="I51" s="94"/>
      <c r="J51" s="52"/>
      <c r="K51" s="58">
        <f>SUM(K55+K52)</f>
        <v>18591.900000000001</v>
      </c>
    </row>
    <row r="52" spans="1:11">
      <c r="A52" s="348" t="s">
        <v>153</v>
      </c>
      <c r="B52" s="349"/>
      <c r="C52" s="349"/>
      <c r="D52" s="349"/>
      <c r="E52" s="349"/>
      <c r="F52" s="350"/>
      <c r="G52" s="61" t="s">
        <v>152</v>
      </c>
      <c r="H52" s="62" t="s">
        <v>121</v>
      </c>
      <c r="I52" s="95">
        <v>6550700</v>
      </c>
      <c r="J52" s="95"/>
      <c r="K52" s="96">
        <f>K53+K54</f>
        <v>1410</v>
      </c>
    </row>
    <row r="53" spans="1:11" ht="33.75" customHeight="1">
      <c r="A53" s="351" t="s">
        <v>154</v>
      </c>
      <c r="B53" s="343"/>
      <c r="C53" s="343"/>
      <c r="D53" s="343"/>
      <c r="E53" s="343"/>
      <c r="F53" s="344"/>
      <c r="G53" s="79" t="s">
        <v>152</v>
      </c>
      <c r="H53" s="97" t="s">
        <v>121</v>
      </c>
      <c r="I53" s="95">
        <v>6550700</v>
      </c>
      <c r="J53" s="98" t="s">
        <v>155</v>
      </c>
      <c r="K53" s="96">
        <v>1339.5</v>
      </c>
    </row>
    <row r="54" spans="1:11">
      <c r="A54" s="348" t="s">
        <v>156</v>
      </c>
      <c r="B54" s="349"/>
      <c r="C54" s="349"/>
      <c r="D54" s="349"/>
      <c r="E54" s="349"/>
      <c r="F54" s="349"/>
      <c r="G54" s="99" t="s">
        <v>152</v>
      </c>
      <c r="H54" s="97" t="s">
        <v>121</v>
      </c>
      <c r="I54" s="95">
        <v>6550700</v>
      </c>
      <c r="J54" s="95">
        <v>500</v>
      </c>
      <c r="K54" s="96">
        <v>70.5</v>
      </c>
    </row>
    <row r="55" spans="1:11">
      <c r="A55" s="59" t="s">
        <v>157</v>
      </c>
      <c r="B55" s="60"/>
      <c r="C55" s="60"/>
      <c r="D55" s="60"/>
      <c r="E55" s="60"/>
      <c r="F55" s="60"/>
      <c r="G55" s="61" t="s">
        <v>152</v>
      </c>
      <c r="H55" s="62" t="s">
        <v>121</v>
      </c>
      <c r="I55" s="95"/>
      <c r="J55" s="60"/>
      <c r="K55" s="64">
        <f>K57+K58+K56</f>
        <v>17181.900000000001</v>
      </c>
    </row>
    <row r="56" spans="1:11" ht="52.5" customHeight="1">
      <c r="A56" s="289" t="s">
        <v>235</v>
      </c>
      <c r="B56" s="289"/>
      <c r="C56" s="289"/>
      <c r="D56" s="289"/>
      <c r="E56" s="289"/>
      <c r="F56" s="290"/>
      <c r="G56" s="107" t="s">
        <v>152</v>
      </c>
      <c r="H56" s="228" t="s">
        <v>121</v>
      </c>
      <c r="I56" s="229" t="s">
        <v>236</v>
      </c>
      <c r="J56" s="229" t="s">
        <v>155</v>
      </c>
      <c r="K56" s="230">
        <v>3703</v>
      </c>
    </row>
    <row r="57" spans="1:11" ht="48.75" customHeight="1">
      <c r="A57" s="289" t="s">
        <v>159</v>
      </c>
      <c r="B57" s="289"/>
      <c r="C57" s="289"/>
      <c r="D57" s="289"/>
      <c r="E57" s="289"/>
      <c r="F57" s="290"/>
      <c r="G57" s="107" t="s">
        <v>152</v>
      </c>
      <c r="H57" s="228" t="s">
        <v>121</v>
      </c>
      <c r="I57" s="231" t="s">
        <v>160</v>
      </c>
      <c r="J57" s="229" t="s">
        <v>155</v>
      </c>
      <c r="K57" s="230">
        <v>11598.9</v>
      </c>
    </row>
    <row r="58" spans="1:11">
      <c r="A58" s="289" t="s">
        <v>156</v>
      </c>
      <c r="B58" s="289"/>
      <c r="C58" s="289"/>
      <c r="D58" s="289"/>
      <c r="E58" s="289"/>
      <c r="F58" s="290"/>
      <c r="G58" s="61" t="s">
        <v>152</v>
      </c>
      <c r="H58" s="62" t="s">
        <v>121</v>
      </c>
      <c r="I58" s="95">
        <v>3500200</v>
      </c>
      <c r="J58" s="101" t="s">
        <v>161</v>
      </c>
      <c r="K58" s="64">
        <v>1880</v>
      </c>
    </row>
    <row r="59" spans="1:11">
      <c r="A59" s="102"/>
      <c r="B59" s="103"/>
      <c r="C59" s="103"/>
      <c r="D59" s="103"/>
      <c r="E59" s="103"/>
      <c r="F59" s="103"/>
      <c r="G59" s="79"/>
      <c r="H59" s="80"/>
      <c r="I59" s="94"/>
      <c r="J59" s="100"/>
      <c r="K59" s="78"/>
    </row>
    <row r="60" spans="1:11">
      <c r="A60" s="53" t="s">
        <v>162</v>
      </c>
      <c r="B60" s="103"/>
      <c r="C60" s="103"/>
      <c r="D60" s="103"/>
      <c r="E60" s="103"/>
      <c r="F60" s="103"/>
      <c r="G60" s="55" t="s">
        <v>152</v>
      </c>
      <c r="H60" s="93" t="s">
        <v>119</v>
      </c>
      <c r="I60" s="94"/>
      <c r="J60" s="100"/>
      <c r="K60" s="58">
        <f>SUM(K61)</f>
        <v>1728.9</v>
      </c>
    </row>
    <row r="61" spans="1:11" ht="49.5" customHeight="1">
      <c r="A61" s="348" t="s">
        <v>163</v>
      </c>
      <c r="B61" s="349"/>
      <c r="C61" s="349"/>
      <c r="D61" s="349"/>
      <c r="E61" s="349"/>
      <c r="F61" s="350"/>
      <c r="G61" s="61" t="s">
        <v>152</v>
      </c>
      <c r="H61" s="62" t="s">
        <v>119</v>
      </c>
      <c r="I61" s="95">
        <v>3408302</v>
      </c>
      <c r="J61" s="101"/>
      <c r="K61" s="64">
        <f>SUM(K62)</f>
        <v>1728.9</v>
      </c>
    </row>
    <row r="62" spans="1:11">
      <c r="A62" s="348" t="s">
        <v>156</v>
      </c>
      <c r="B62" s="349"/>
      <c r="C62" s="349"/>
      <c r="D62" s="349"/>
      <c r="E62" s="349"/>
      <c r="F62" s="349"/>
      <c r="G62" s="61" t="s">
        <v>152</v>
      </c>
      <c r="H62" s="62" t="s">
        <v>119</v>
      </c>
      <c r="I62" s="95">
        <v>3408302</v>
      </c>
      <c r="J62" s="101" t="s">
        <v>161</v>
      </c>
      <c r="K62" s="64">
        <v>1728.9</v>
      </c>
    </row>
    <row r="63" spans="1:11">
      <c r="A63" s="102"/>
      <c r="B63" s="103"/>
      <c r="C63" s="103"/>
      <c r="D63" s="103"/>
      <c r="E63" s="103"/>
      <c r="F63" s="103"/>
      <c r="G63" s="79"/>
      <c r="H63" s="80"/>
      <c r="I63" s="94"/>
      <c r="J63" s="100"/>
      <c r="K63" s="78"/>
    </row>
    <row r="64" spans="1:11">
      <c r="A64" s="53" t="s">
        <v>164</v>
      </c>
      <c r="B64" s="52"/>
      <c r="C64" s="52"/>
      <c r="D64" s="52"/>
      <c r="E64" s="52"/>
      <c r="F64" s="52"/>
      <c r="G64" s="55" t="s">
        <v>152</v>
      </c>
      <c r="H64" s="93" t="s">
        <v>142</v>
      </c>
      <c r="I64" s="57"/>
      <c r="J64" s="52"/>
      <c r="K64" s="104">
        <f>SUM(K65+K72+K73)</f>
        <v>8167.0999999999995</v>
      </c>
    </row>
    <row r="65" spans="1:11">
      <c r="A65" s="59" t="s">
        <v>164</v>
      </c>
      <c r="B65" s="60"/>
      <c r="C65" s="60"/>
      <c r="D65" s="60"/>
      <c r="E65" s="60"/>
      <c r="F65" s="60"/>
      <c r="G65" s="61" t="s">
        <v>152</v>
      </c>
      <c r="H65" s="62" t="s">
        <v>142</v>
      </c>
      <c r="I65" s="95">
        <v>6000000</v>
      </c>
      <c r="J65" s="60"/>
      <c r="K65" s="64">
        <f>K66+K69++K70</f>
        <v>7663.7999999999993</v>
      </c>
    </row>
    <row r="66" spans="1:11">
      <c r="A66" s="76" t="s">
        <v>165</v>
      </c>
      <c r="B66" s="52"/>
      <c r="C66" s="52"/>
      <c r="D66" s="52"/>
      <c r="E66" s="52"/>
      <c r="F66" s="52"/>
      <c r="G66" s="79" t="s">
        <v>152</v>
      </c>
      <c r="H66" s="80" t="s">
        <v>142</v>
      </c>
      <c r="I66" s="94">
        <v>6000100</v>
      </c>
      <c r="J66" s="52"/>
      <c r="K66" s="78">
        <f>SUM(K67)</f>
        <v>651.9</v>
      </c>
    </row>
    <row r="67" spans="1:11">
      <c r="A67" s="59" t="s">
        <v>166</v>
      </c>
      <c r="B67" s="60"/>
      <c r="C67" s="60"/>
      <c r="D67" s="60"/>
      <c r="E67" s="60"/>
      <c r="F67" s="60"/>
      <c r="G67" s="61" t="s">
        <v>152</v>
      </c>
      <c r="H67" s="62" t="s">
        <v>142</v>
      </c>
      <c r="I67" s="95">
        <v>6000100</v>
      </c>
      <c r="J67" s="65">
        <v>500</v>
      </c>
      <c r="K67" s="64">
        <v>651.9</v>
      </c>
    </row>
    <row r="68" spans="1:11">
      <c r="A68" s="348" t="s">
        <v>167</v>
      </c>
      <c r="B68" s="349"/>
      <c r="C68" s="349"/>
      <c r="D68" s="349"/>
      <c r="E68" s="349"/>
      <c r="F68" s="350"/>
      <c r="G68" s="79" t="s">
        <v>152</v>
      </c>
      <c r="H68" s="80" t="s">
        <v>142</v>
      </c>
      <c r="I68" s="105">
        <v>6000200</v>
      </c>
      <c r="J68" s="84"/>
      <c r="K68" s="78"/>
    </row>
    <row r="69" spans="1:11">
      <c r="A69" s="339" t="s">
        <v>166</v>
      </c>
      <c r="B69" s="340"/>
      <c r="C69" s="340"/>
      <c r="D69" s="340"/>
      <c r="E69" s="340"/>
      <c r="F69" s="341"/>
      <c r="G69" s="61" t="s">
        <v>152</v>
      </c>
      <c r="H69" s="62" t="s">
        <v>142</v>
      </c>
      <c r="I69" s="106">
        <v>6000200</v>
      </c>
      <c r="J69" s="65">
        <v>500</v>
      </c>
      <c r="K69" s="64">
        <v>5635.2</v>
      </c>
    </row>
    <row r="70" spans="1:11">
      <c r="A70" s="348" t="s">
        <v>168</v>
      </c>
      <c r="B70" s="349"/>
      <c r="C70" s="349"/>
      <c r="D70" s="349"/>
      <c r="E70" s="349"/>
      <c r="F70" s="350"/>
      <c r="G70" s="61" t="s">
        <v>152</v>
      </c>
      <c r="H70" s="61" t="s">
        <v>142</v>
      </c>
      <c r="I70" s="105">
        <v>6000500</v>
      </c>
      <c r="J70" s="95">
        <v>500</v>
      </c>
      <c r="K70" s="64">
        <f>K71</f>
        <v>1376.7</v>
      </c>
    </row>
    <row r="71" spans="1:11">
      <c r="A71" s="339" t="s">
        <v>166</v>
      </c>
      <c r="B71" s="340"/>
      <c r="C71" s="340"/>
      <c r="D71" s="340"/>
      <c r="E71" s="340"/>
      <c r="F71" s="341"/>
      <c r="G71" s="61" t="s">
        <v>152</v>
      </c>
      <c r="H71" s="62" t="s">
        <v>142</v>
      </c>
      <c r="I71" s="106">
        <v>6000500</v>
      </c>
      <c r="J71" s="65">
        <v>500</v>
      </c>
      <c r="K71" s="64">
        <v>1376.7</v>
      </c>
    </row>
    <row r="72" spans="1:11" ht="33" customHeight="1">
      <c r="A72" s="342" t="s">
        <v>171</v>
      </c>
      <c r="B72" s="343"/>
      <c r="C72" s="343"/>
      <c r="D72" s="343"/>
      <c r="E72" s="343"/>
      <c r="F72" s="344"/>
      <c r="G72" s="107" t="s">
        <v>152</v>
      </c>
      <c r="H72" s="107" t="s">
        <v>142</v>
      </c>
      <c r="I72" s="108">
        <v>5230112</v>
      </c>
      <c r="J72" s="98" t="s">
        <v>155</v>
      </c>
      <c r="K72" s="109">
        <v>478.1</v>
      </c>
    </row>
    <row r="73" spans="1:11">
      <c r="A73" s="345" t="s">
        <v>166</v>
      </c>
      <c r="B73" s="346"/>
      <c r="C73" s="346"/>
      <c r="D73" s="346"/>
      <c r="E73" s="346"/>
      <c r="F73" s="347"/>
      <c r="G73" s="107" t="s">
        <v>152</v>
      </c>
      <c r="H73" s="107" t="s">
        <v>142</v>
      </c>
      <c r="I73" s="108">
        <v>5230112</v>
      </c>
      <c r="J73" s="110">
        <v>500</v>
      </c>
      <c r="K73" s="96">
        <v>25.2</v>
      </c>
    </row>
    <row r="74" spans="1:11">
      <c r="A74" s="76"/>
      <c r="B74" s="52"/>
      <c r="C74" s="52"/>
      <c r="D74" s="52"/>
      <c r="E74" s="52"/>
      <c r="F74" s="52"/>
      <c r="G74" s="77"/>
      <c r="H74" s="111"/>
      <c r="I74" s="57"/>
      <c r="J74" s="84"/>
      <c r="K74" s="78"/>
    </row>
    <row r="75" spans="1:11">
      <c r="A75" s="53" t="s">
        <v>172</v>
      </c>
      <c r="B75" s="52"/>
      <c r="C75" s="52"/>
      <c r="D75" s="52"/>
      <c r="E75" s="52"/>
      <c r="F75" s="52"/>
      <c r="G75" s="55" t="s">
        <v>140</v>
      </c>
      <c r="H75" s="93" t="s">
        <v>140</v>
      </c>
      <c r="I75" s="57"/>
      <c r="J75" s="52"/>
      <c r="K75" s="58">
        <f>SUM(K76)</f>
        <v>52.8</v>
      </c>
    </row>
    <row r="76" spans="1:11">
      <c r="A76" s="59" t="s">
        <v>173</v>
      </c>
      <c r="B76" s="60"/>
      <c r="C76" s="60"/>
      <c r="D76" s="60"/>
      <c r="E76" s="60"/>
      <c r="F76" s="60"/>
      <c r="G76" s="61" t="s">
        <v>140</v>
      </c>
      <c r="H76" s="62" t="s">
        <v>140</v>
      </c>
      <c r="I76" s="95">
        <v>4310000</v>
      </c>
      <c r="J76" s="60"/>
      <c r="K76" s="64">
        <f>SUM(K78)</f>
        <v>52.8</v>
      </c>
    </row>
    <row r="77" spans="1:11">
      <c r="A77" s="76" t="s">
        <v>174</v>
      </c>
      <c r="B77" s="52"/>
      <c r="C77" s="52"/>
      <c r="D77" s="52"/>
      <c r="E77" s="52"/>
      <c r="F77" s="52"/>
      <c r="G77" s="79" t="s">
        <v>140</v>
      </c>
      <c r="H77" s="80" t="s">
        <v>140</v>
      </c>
      <c r="I77" s="94">
        <v>4310100</v>
      </c>
      <c r="J77" s="52"/>
      <c r="K77" s="78">
        <f>SUM(K78)</f>
        <v>52.8</v>
      </c>
    </row>
    <row r="78" spans="1:11">
      <c r="A78" s="59" t="s">
        <v>166</v>
      </c>
      <c r="B78" s="60"/>
      <c r="C78" s="60"/>
      <c r="D78" s="60"/>
      <c r="E78" s="60"/>
      <c r="F78" s="60"/>
      <c r="G78" s="61" t="s">
        <v>140</v>
      </c>
      <c r="H78" s="62" t="s">
        <v>140</v>
      </c>
      <c r="I78" s="112">
        <v>4310100</v>
      </c>
      <c r="J78" s="95">
        <v>500</v>
      </c>
      <c r="K78" s="64">
        <v>52.8</v>
      </c>
    </row>
    <row r="79" spans="1:11">
      <c r="A79" s="76"/>
      <c r="B79" s="52"/>
      <c r="C79" s="52"/>
      <c r="D79" s="52"/>
      <c r="E79" s="52"/>
      <c r="F79" s="52"/>
      <c r="G79" s="77"/>
      <c r="H79" s="52"/>
      <c r="I79" s="94"/>
      <c r="J79" s="84"/>
      <c r="K79" s="78"/>
    </row>
    <row r="80" spans="1:11">
      <c r="A80" s="310" t="s">
        <v>175</v>
      </c>
      <c r="B80" s="311"/>
      <c r="C80" s="311"/>
      <c r="D80" s="311"/>
      <c r="E80" s="52"/>
      <c r="F80" s="52"/>
      <c r="G80" s="55" t="s">
        <v>176</v>
      </c>
      <c r="H80" s="93" t="s">
        <v>121</v>
      </c>
      <c r="I80" s="94"/>
      <c r="J80" s="84"/>
      <c r="K80" s="104">
        <f>SUM(K81)</f>
        <v>300</v>
      </c>
    </row>
    <row r="81" spans="1:11">
      <c r="A81" s="348" t="s">
        <v>177</v>
      </c>
      <c r="B81" s="349"/>
      <c r="C81" s="349"/>
      <c r="D81" s="349"/>
      <c r="E81" s="349"/>
      <c r="F81" s="349"/>
      <c r="G81" s="61" t="s">
        <v>176</v>
      </c>
      <c r="H81" s="113" t="s">
        <v>121</v>
      </c>
      <c r="I81" s="106">
        <v>4409900</v>
      </c>
      <c r="J81" s="65"/>
      <c r="K81" s="64">
        <f>SUM(K82)</f>
        <v>300</v>
      </c>
    </row>
    <row r="82" spans="1:11">
      <c r="A82" s="348" t="s">
        <v>178</v>
      </c>
      <c r="B82" s="349"/>
      <c r="C82" s="349"/>
      <c r="D82" s="349"/>
      <c r="E82" s="349"/>
      <c r="F82" s="349"/>
      <c r="G82" s="61" t="s">
        <v>176</v>
      </c>
      <c r="H82" s="113" t="s">
        <v>121</v>
      </c>
      <c r="I82" s="95">
        <v>4409900</v>
      </c>
      <c r="J82" s="65" t="s">
        <v>179</v>
      </c>
      <c r="K82" s="64">
        <v>300</v>
      </c>
    </row>
    <row r="83" spans="1:11">
      <c r="A83" s="76"/>
      <c r="B83" s="52"/>
      <c r="C83" s="52"/>
      <c r="D83" s="52"/>
      <c r="E83" s="52"/>
      <c r="F83" s="52"/>
      <c r="G83" s="77"/>
      <c r="H83" s="52"/>
      <c r="I83" s="57"/>
      <c r="J83" s="84"/>
      <c r="K83" s="78"/>
    </row>
    <row r="84" spans="1:11">
      <c r="A84" s="53" t="s">
        <v>180</v>
      </c>
      <c r="B84" s="52"/>
      <c r="C84" s="52"/>
      <c r="D84" s="52"/>
      <c r="E84" s="52"/>
      <c r="F84" s="52"/>
      <c r="G84" s="55" t="s">
        <v>181</v>
      </c>
      <c r="H84" s="93" t="s">
        <v>152</v>
      </c>
      <c r="I84" s="57"/>
      <c r="J84" s="52"/>
      <c r="K84" s="58">
        <f>SUM(K85)</f>
        <v>438.613</v>
      </c>
    </row>
    <row r="85" spans="1:11">
      <c r="A85" s="348" t="s">
        <v>182</v>
      </c>
      <c r="B85" s="349"/>
      <c r="C85" s="349"/>
      <c r="D85" s="349"/>
      <c r="E85" s="349"/>
      <c r="F85" s="349"/>
      <c r="G85" s="61" t="s">
        <v>181</v>
      </c>
      <c r="H85" s="62" t="s">
        <v>152</v>
      </c>
      <c r="I85" s="95">
        <v>5129700</v>
      </c>
      <c r="J85" s="60"/>
      <c r="K85" s="64">
        <f>SUM(K86)</f>
        <v>438.613</v>
      </c>
    </row>
    <row r="86" spans="1:11">
      <c r="A86" s="59" t="s">
        <v>166</v>
      </c>
      <c r="B86" s="60"/>
      <c r="C86" s="60"/>
      <c r="D86" s="60"/>
      <c r="E86" s="60"/>
      <c r="F86" s="60"/>
      <c r="G86" s="61" t="s">
        <v>181</v>
      </c>
      <c r="H86" s="62" t="s">
        <v>152</v>
      </c>
      <c r="I86" s="95">
        <v>5129700</v>
      </c>
      <c r="J86" s="65">
        <v>500</v>
      </c>
      <c r="K86" s="64">
        <v>438.613</v>
      </c>
    </row>
    <row r="87" spans="1:11">
      <c r="A87" s="76"/>
      <c r="B87" s="52"/>
      <c r="C87" s="52"/>
      <c r="D87" s="52"/>
      <c r="E87" s="52"/>
      <c r="F87" s="52"/>
      <c r="G87" s="77"/>
      <c r="H87" s="52"/>
      <c r="I87" s="94"/>
      <c r="J87" s="52"/>
      <c r="K87" s="57"/>
    </row>
    <row r="88" spans="1:11">
      <c r="A88" s="53" t="s">
        <v>183</v>
      </c>
      <c r="B88" s="52"/>
      <c r="C88" s="52"/>
      <c r="D88" s="52"/>
      <c r="E88" s="52"/>
      <c r="F88" s="52"/>
      <c r="G88" s="55" t="s">
        <v>184</v>
      </c>
      <c r="H88" s="93" t="s">
        <v>121</v>
      </c>
      <c r="I88" s="94"/>
      <c r="J88" s="52"/>
      <c r="K88" s="82">
        <f>SUM(K89)</f>
        <v>40.799999999999997</v>
      </c>
    </row>
    <row r="89" spans="1:11">
      <c r="A89" s="59" t="s">
        <v>185</v>
      </c>
      <c r="B89" s="60"/>
      <c r="C89" s="60"/>
      <c r="D89" s="60"/>
      <c r="E89" s="60"/>
      <c r="F89" s="60"/>
      <c r="G89" s="61" t="s">
        <v>184</v>
      </c>
      <c r="H89" s="62" t="s">
        <v>121</v>
      </c>
      <c r="I89" s="95">
        <v>4900000</v>
      </c>
      <c r="J89" s="60"/>
      <c r="K89" s="63">
        <f>SUM(K92)</f>
        <v>40.799999999999997</v>
      </c>
    </row>
    <row r="90" spans="1:11">
      <c r="A90" s="76" t="s">
        <v>186</v>
      </c>
      <c r="B90" s="52"/>
      <c r="C90" s="52"/>
      <c r="D90" s="52"/>
      <c r="E90" s="52"/>
      <c r="F90" s="52"/>
      <c r="G90" s="77"/>
      <c r="H90" s="84"/>
      <c r="I90" s="94"/>
      <c r="J90" s="52"/>
      <c r="K90" s="57"/>
    </row>
    <row r="91" spans="1:11">
      <c r="A91" s="76" t="s">
        <v>187</v>
      </c>
      <c r="B91" s="52"/>
      <c r="C91" s="52"/>
      <c r="D91" s="52"/>
      <c r="E91" s="52"/>
      <c r="F91" s="52"/>
      <c r="G91" s="79" t="s">
        <v>184</v>
      </c>
      <c r="H91" s="80" t="s">
        <v>121</v>
      </c>
      <c r="I91" s="94">
        <v>4910100</v>
      </c>
      <c r="J91" s="52"/>
      <c r="K91" s="57"/>
    </row>
    <row r="92" spans="1:11">
      <c r="A92" s="59" t="s">
        <v>166</v>
      </c>
      <c r="B92" s="60"/>
      <c r="C92" s="60"/>
      <c r="D92" s="60"/>
      <c r="E92" s="60"/>
      <c r="F92" s="60"/>
      <c r="G92" s="61" t="s">
        <v>184</v>
      </c>
      <c r="H92" s="62" t="s">
        <v>121</v>
      </c>
      <c r="I92" s="95">
        <v>4910100</v>
      </c>
      <c r="J92" s="101" t="s">
        <v>188</v>
      </c>
      <c r="K92" s="63">
        <v>40.799999999999997</v>
      </c>
    </row>
    <row r="93" spans="1:11">
      <c r="A93" s="76"/>
      <c r="B93" s="52"/>
      <c r="C93" s="52"/>
      <c r="D93" s="52"/>
      <c r="E93" s="52"/>
      <c r="F93" s="52"/>
      <c r="G93" s="77"/>
      <c r="H93" s="52"/>
      <c r="I93" s="57"/>
      <c r="J93" s="52"/>
      <c r="K93" s="57"/>
    </row>
    <row r="94" spans="1:11" ht="16.5" thickBot="1">
      <c r="A94" s="114"/>
      <c r="B94" s="115" t="s">
        <v>189</v>
      </c>
      <c r="C94" s="116"/>
      <c r="D94" s="116"/>
      <c r="E94" s="116"/>
      <c r="F94" s="116"/>
      <c r="G94" s="117"/>
      <c r="H94" s="116"/>
      <c r="I94" s="118"/>
      <c r="J94" s="116"/>
      <c r="K94" s="119">
        <f>K17+K23+K30+K36+K41+K47+K51+K60+K64+K75+K80+K84+K88</f>
        <v>36070.813000000009</v>
      </c>
    </row>
    <row r="95" spans="1:11">
      <c r="A95" s="120"/>
      <c r="B95" s="54"/>
      <c r="C95" s="120"/>
      <c r="D95" s="120"/>
      <c r="E95" s="120"/>
      <c r="F95" s="120"/>
      <c r="G95" s="56"/>
      <c r="H95" s="120"/>
      <c r="I95" s="120"/>
      <c r="J95" s="120"/>
      <c r="K95" s="121"/>
    </row>
    <row r="96" spans="1:11">
      <c r="A96" s="120"/>
      <c r="B96" s="122" t="s">
        <v>237</v>
      </c>
      <c r="C96" s="122"/>
      <c r="D96" s="122"/>
      <c r="E96" s="122"/>
      <c r="F96" s="122"/>
      <c r="G96" s="122"/>
      <c r="H96" s="122"/>
      <c r="I96" s="122"/>
      <c r="K96" s="121"/>
    </row>
    <row r="97" spans="1:14">
      <c r="A97" s="120"/>
      <c r="B97" s="122" t="s">
        <v>94</v>
      </c>
      <c r="C97" s="122"/>
      <c r="D97" s="122"/>
      <c r="E97" s="122"/>
      <c r="F97" s="122"/>
      <c r="G97" s="122"/>
      <c r="H97" s="122"/>
      <c r="I97" s="122"/>
      <c r="K97" s="121"/>
    </row>
    <row r="98" spans="1:14">
      <c r="A98" s="120"/>
      <c r="B98" s="122" t="s">
        <v>3</v>
      </c>
      <c r="C98" s="122"/>
      <c r="D98" s="122"/>
      <c r="E98" s="122"/>
      <c r="F98" s="122"/>
      <c r="G98" s="122"/>
      <c r="H98" s="122"/>
      <c r="I98" s="122" t="s">
        <v>95</v>
      </c>
      <c r="K98" s="121"/>
    </row>
    <row r="99" spans="1:14">
      <c r="A99" s="120"/>
      <c r="B99" s="122"/>
      <c r="C99" s="122"/>
      <c r="D99" s="122"/>
      <c r="E99" s="122"/>
      <c r="F99" s="122"/>
      <c r="G99" s="122"/>
      <c r="H99" s="122"/>
      <c r="I99" s="122"/>
      <c r="J99" s="120"/>
      <c r="K99" s="121"/>
    </row>
    <row r="100" spans="1:14">
      <c r="A100" s="120"/>
      <c r="B100" s="122"/>
      <c r="C100" s="122"/>
      <c r="D100" s="122"/>
      <c r="E100" s="122"/>
      <c r="F100" s="122"/>
      <c r="G100" s="122"/>
      <c r="H100" s="122"/>
      <c r="I100" s="122"/>
      <c r="J100" s="120"/>
      <c r="K100" s="121"/>
    </row>
    <row r="101" spans="1:14">
      <c r="A101" s="293" t="s">
        <v>98</v>
      </c>
      <c r="B101" s="293"/>
      <c r="C101" s="293"/>
      <c r="D101" s="293"/>
      <c r="E101" s="293"/>
      <c r="F101" s="293"/>
      <c r="G101" s="293"/>
      <c r="H101" s="293"/>
      <c r="I101" s="293"/>
      <c r="J101" s="293"/>
      <c r="K101" s="293"/>
      <c r="L101" s="293"/>
    </row>
    <row r="102" spans="1:14">
      <c r="A102" s="277" t="s">
        <v>99</v>
      </c>
      <c r="B102" s="277"/>
      <c r="C102" s="277"/>
      <c r="D102" s="277"/>
      <c r="E102" s="277"/>
      <c r="F102" s="277"/>
      <c r="G102" s="277"/>
      <c r="H102" s="277"/>
      <c r="I102" s="277"/>
      <c r="J102" s="277"/>
      <c r="K102" s="277"/>
      <c r="L102" s="277"/>
    </row>
    <row r="103" spans="1:14">
      <c r="A103" s="277" t="s">
        <v>239</v>
      </c>
      <c r="B103" s="277"/>
      <c r="C103" s="277"/>
      <c r="D103" s="277"/>
      <c r="E103" s="277"/>
      <c r="F103" s="277"/>
      <c r="G103" s="277"/>
      <c r="H103" s="277"/>
      <c r="I103" s="277"/>
      <c r="J103" s="277"/>
      <c r="K103" s="277"/>
      <c r="L103" s="277"/>
    </row>
    <row r="104" spans="1:14">
      <c r="A104" s="41"/>
      <c r="B104" s="42"/>
      <c r="C104" s="42"/>
      <c r="D104" s="278" t="s">
        <v>101</v>
      </c>
      <c r="E104" s="278"/>
      <c r="F104" s="278"/>
      <c r="G104" s="278"/>
      <c r="H104" s="278"/>
      <c r="I104" s="278"/>
      <c r="J104" s="278"/>
      <c r="K104" s="278"/>
      <c r="L104" s="278"/>
    </row>
    <row r="105" spans="1:14">
      <c r="A105" s="278" t="s">
        <v>241</v>
      </c>
      <c r="B105" s="278"/>
      <c r="C105" s="278"/>
      <c r="D105" s="278"/>
      <c r="E105" s="278"/>
      <c r="F105" s="278"/>
      <c r="G105" s="278"/>
      <c r="H105" s="278"/>
      <c r="I105" s="278"/>
      <c r="J105" s="278"/>
      <c r="K105" s="278"/>
      <c r="L105" s="278"/>
    </row>
    <row r="107" spans="1:14">
      <c r="J107" s="123"/>
      <c r="K107" s="308" t="s">
        <v>190</v>
      </c>
      <c r="L107" s="308"/>
    </row>
    <row r="109" spans="1:14">
      <c r="A109" s="338" t="s">
        <v>191</v>
      </c>
      <c r="B109" s="338"/>
      <c r="C109" s="338"/>
      <c r="D109" s="338"/>
      <c r="E109" s="338"/>
      <c r="F109" s="338"/>
      <c r="G109" s="338"/>
      <c r="H109" s="338"/>
      <c r="I109" s="338"/>
      <c r="J109" s="338"/>
      <c r="K109" s="338"/>
      <c r="L109" s="124"/>
    </row>
    <row r="110" spans="1:14">
      <c r="A110" s="338" t="s">
        <v>192</v>
      </c>
      <c r="B110" s="338"/>
      <c r="C110" s="338"/>
      <c r="D110" s="338"/>
      <c r="E110" s="338"/>
      <c r="F110" s="338"/>
      <c r="G110" s="338"/>
      <c r="H110" s="338"/>
      <c r="I110" s="338"/>
      <c r="J110" s="338"/>
      <c r="K110" s="338"/>
      <c r="L110" s="124"/>
    </row>
    <row r="111" spans="1:14">
      <c r="A111" s="327" t="s">
        <v>193</v>
      </c>
      <c r="B111" s="327"/>
      <c r="C111" s="327"/>
      <c r="D111" s="327"/>
      <c r="E111" s="327"/>
      <c r="F111" s="327"/>
      <c r="G111" s="327"/>
      <c r="H111" s="327"/>
      <c r="I111" s="327"/>
      <c r="J111" s="327"/>
      <c r="K111" s="327"/>
      <c r="L111" s="122"/>
      <c r="N111" s="125"/>
    </row>
    <row r="112" spans="1:14">
      <c r="A112" s="327" t="s">
        <v>194</v>
      </c>
      <c r="B112" s="327"/>
      <c r="C112" s="327"/>
      <c r="D112" s="327"/>
      <c r="E112" s="327"/>
      <c r="F112" s="327"/>
      <c r="G112" s="327"/>
      <c r="H112" s="327"/>
      <c r="I112" s="327"/>
      <c r="J112" s="327"/>
      <c r="K112" s="327"/>
      <c r="L112" s="122"/>
    </row>
    <row r="113" spans="1:12" ht="16.5" thickBot="1">
      <c r="A113" s="122"/>
      <c r="B113" s="122"/>
      <c r="C113" s="122"/>
      <c r="D113" s="122"/>
      <c r="E113" s="122"/>
      <c r="F113" s="122"/>
      <c r="G113" s="122"/>
      <c r="H113" s="122"/>
      <c r="I113" s="122"/>
      <c r="J113" s="122"/>
      <c r="K113" s="122"/>
      <c r="L113" s="126" t="s">
        <v>107</v>
      </c>
    </row>
    <row r="114" spans="1:12" ht="16.5" thickBot="1">
      <c r="A114" s="332" t="s">
        <v>108</v>
      </c>
      <c r="B114" s="333"/>
      <c r="C114" s="333"/>
      <c r="D114" s="333"/>
      <c r="E114" s="333"/>
      <c r="F114" s="334"/>
      <c r="G114" s="127"/>
      <c r="H114" s="128" t="s">
        <v>195</v>
      </c>
      <c r="I114" s="128" t="s">
        <v>111</v>
      </c>
      <c r="J114" s="128" t="s">
        <v>112</v>
      </c>
      <c r="K114" s="282" t="s">
        <v>113</v>
      </c>
      <c r="L114" s="283"/>
    </row>
    <row r="115" spans="1:12" ht="16.5" thickBot="1">
      <c r="A115" s="335"/>
      <c r="B115" s="336"/>
      <c r="C115" s="336"/>
      <c r="D115" s="336"/>
      <c r="E115" s="336"/>
      <c r="F115" s="337"/>
      <c r="G115" s="129"/>
      <c r="H115" s="130" t="s">
        <v>196</v>
      </c>
      <c r="I115" s="130" t="s">
        <v>114</v>
      </c>
      <c r="J115" s="131" t="s">
        <v>115</v>
      </c>
      <c r="K115" s="132">
        <v>2013</v>
      </c>
      <c r="L115" s="128">
        <v>2014</v>
      </c>
    </row>
    <row r="116" spans="1:12">
      <c r="A116" s="133" t="s">
        <v>116</v>
      </c>
      <c r="B116" s="134"/>
      <c r="C116" s="134"/>
      <c r="D116" s="134"/>
      <c r="E116" s="134"/>
      <c r="F116" s="135"/>
      <c r="G116" s="135"/>
      <c r="H116" s="135"/>
      <c r="I116" s="136"/>
      <c r="J116" s="136"/>
      <c r="K116" s="128"/>
      <c r="L116" s="128"/>
    </row>
    <row r="117" spans="1:12">
      <c r="A117" s="137" t="s">
        <v>117</v>
      </c>
      <c r="B117" s="138"/>
      <c r="C117" s="138"/>
      <c r="D117" s="138"/>
      <c r="E117" s="138"/>
      <c r="F117" s="139"/>
      <c r="G117" s="140" t="s">
        <v>121</v>
      </c>
      <c r="H117" s="140" t="s">
        <v>119</v>
      </c>
      <c r="I117" s="141"/>
      <c r="J117" s="141"/>
      <c r="K117" s="142">
        <f>SUM(K118)</f>
        <v>334.2</v>
      </c>
      <c r="L117" s="142">
        <f>SUM(L118)</f>
        <v>334.2</v>
      </c>
    </row>
    <row r="118" spans="1:12">
      <c r="A118" s="143" t="s">
        <v>120</v>
      </c>
      <c r="B118" s="139"/>
      <c r="C118" s="139"/>
      <c r="D118" s="139"/>
      <c r="E118" s="139"/>
      <c r="F118" s="139"/>
      <c r="G118" s="144" t="s">
        <v>121</v>
      </c>
      <c r="H118" s="145" t="s">
        <v>119</v>
      </c>
      <c r="I118" s="141" t="s">
        <v>122</v>
      </c>
      <c r="J118" s="141"/>
      <c r="K118" s="146">
        <f>SUM(K119)</f>
        <v>334.2</v>
      </c>
      <c r="L118" s="146">
        <f>SUM(L119)</f>
        <v>334.2</v>
      </c>
    </row>
    <row r="119" spans="1:12">
      <c r="A119" s="143" t="s">
        <v>123</v>
      </c>
      <c r="B119" s="139"/>
      <c r="C119" s="139"/>
      <c r="D119" s="139"/>
      <c r="E119" s="139"/>
      <c r="F119" s="139"/>
      <c r="G119" s="144" t="s">
        <v>121</v>
      </c>
      <c r="H119" s="145" t="s">
        <v>119</v>
      </c>
      <c r="I119" s="141" t="s">
        <v>122</v>
      </c>
      <c r="J119" s="141">
        <v>500</v>
      </c>
      <c r="K119" s="146">
        <v>334.2</v>
      </c>
      <c r="L119" s="147">
        <v>334.2</v>
      </c>
    </row>
    <row r="120" spans="1:12">
      <c r="A120" s="143"/>
      <c r="B120" s="139"/>
      <c r="C120" s="139"/>
      <c r="D120" s="139"/>
      <c r="E120" s="139"/>
      <c r="F120" s="139"/>
      <c r="G120" s="139"/>
      <c r="H120" s="139"/>
      <c r="I120" s="141"/>
      <c r="J120" s="141"/>
      <c r="K120" s="147"/>
      <c r="L120" s="147"/>
    </row>
    <row r="121" spans="1:12">
      <c r="A121" s="137" t="s">
        <v>124</v>
      </c>
      <c r="B121" s="138"/>
      <c r="C121" s="138"/>
      <c r="D121" s="138"/>
      <c r="E121" s="138"/>
      <c r="F121" s="138"/>
      <c r="G121" s="138"/>
      <c r="H121" s="139"/>
      <c r="I121" s="141"/>
      <c r="J121" s="141"/>
      <c r="K121" s="147"/>
      <c r="L121" s="147"/>
    </row>
    <row r="122" spans="1:12">
      <c r="A122" s="137" t="s">
        <v>125</v>
      </c>
      <c r="B122" s="138"/>
      <c r="C122" s="138"/>
      <c r="D122" s="138"/>
      <c r="E122" s="138"/>
      <c r="F122" s="138"/>
      <c r="G122" s="138"/>
      <c r="H122" s="139"/>
      <c r="I122" s="141"/>
      <c r="J122" s="141"/>
      <c r="K122" s="147"/>
      <c r="L122" s="147"/>
    </row>
    <row r="123" spans="1:12">
      <c r="A123" s="137" t="s">
        <v>197</v>
      </c>
      <c r="B123" s="139"/>
      <c r="C123" s="139"/>
      <c r="D123" s="139"/>
      <c r="E123" s="139"/>
      <c r="F123" s="139"/>
      <c r="G123" s="144" t="s">
        <v>121</v>
      </c>
      <c r="H123" s="140" t="s">
        <v>127</v>
      </c>
      <c r="I123" s="141"/>
      <c r="J123" s="141"/>
      <c r="K123" s="142">
        <f>SUM(K126)</f>
        <v>2882.7</v>
      </c>
      <c r="L123" s="142">
        <f>SUM(L126)</f>
        <v>2882.7</v>
      </c>
    </row>
    <row r="124" spans="1:12">
      <c r="A124" s="143" t="s">
        <v>128</v>
      </c>
      <c r="B124" s="139"/>
      <c r="C124" s="139"/>
      <c r="D124" s="139"/>
      <c r="E124" s="139"/>
      <c r="F124" s="139"/>
      <c r="G124" s="139"/>
      <c r="H124" s="139"/>
      <c r="I124" s="141"/>
      <c r="J124" s="141"/>
      <c r="K124" s="146"/>
      <c r="L124" s="147"/>
    </row>
    <row r="125" spans="1:12">
      <c r="A125" s="143" t="s">
        <v>129</v>
      </c>
      <c r="B125" s="139"/>
      <c r="C125" s="139"/>
      <c r="D125" s="139"/>
      <c r="E125" s="139"/>
      <c r="F125" s="139"/>
      <c r="G125" s="139"/>
      <c r="H125" s="139"/>
      <c r="I125" s="141"/>
      <c r="J125" s="141"/>
      <c r="K125" s="147"/>
      <c r="L125" s="147"/>
    </row>
    <row r="126" spans="1:12">
      <c r="A126" s="143" t="s">
        <v>130</v>
      </c>
      <c r="B126" s="139"/>
      <c r="C126" s="139"/>
      <c r="D126" s="139"/>
      <c r="E126" s="139"/>
      <c r="F126" s="139"/>
      <c r="G126" s="144" t="s">
        <v>121</v>
      </c>
      <c r="H126" s="144" t="s">
        <v>127</v>
      </c>
      <c r="I126" s="141" t="s">
        <v>131</v>
      </c>
      <c r="J126" s="141"/>
      <c r="K126" s="146">
        <f>SUM(K128)</f>
        <v>2882.7</v>
      </c>
      <c r="L126" s="146">
        <f>SUM(L128)</f>
        <v>2882.7</v>
      </c>
    </row>
    <row r="127" spans="1:12">
      <c r="A127" s="143" t="s">
        <v>132</v>
      </c>
      <c r="B127" s="139"/>
      <c r="C127" s="139"/>
      <c r="D127" s="139"/>
      <c r="E127" s="139"/>
      <c r="F127" s="139"/>
      <c r="G127" s="144" t="s">
        <v>121</v>
      </c>
      <c r="H127" s="144" t="s">
        <v>127</v>
      </c>
      <c r="I127" s="141" t="s">
        <v>133</v>
      </c>
      <c r="J127" s="141"/>
      <c r="K127" s="146"/>
      <c r="L127" s="147"/>
    </row>
    <row r="128" spans="1:12">
      <c r="A128" s="143" t="s">
        <v>156</v>
      </c>
      <c r="B128" s="139"/>
      <c r="C128" s="139"/>
      <c r="D128" s="139"/>
      <c r="E128" s="139"/>
      <c r="F128" s="139"/>
      <c r="G128" s="144" t="s">
        <v>121</v>
      </c>
      <c r="H128" s="144" t="s">
        <v>127</v>
      </c>
      <c r="I128" s="141" t="s">
        <v>133</v>
      </c>
      <c r="J128" s="141">
        <v>500</v>
      </c>
      <c r="K128" s="146">
        <v>2882.7</v>
      </c>
      <c r="L128" s="146">
        <v>2882.7</v>
      </c>
    </row>
    <row r="129" spans="1:12">
      <c r="A129" s="143"/>
      <c r="B129" s="139"/>
      <c r="C129" s="139"/>
      <c r="D129" s="139"/>
      <c r="E129" s="139"/>
      <c r="F129" s="139"/>
      <c r="G129" s="139"/>
      <c r="H129" s="139"/>
      <c r="I129" s="141"/>
      <c r="J129" s="141"/>
      <c r="K129" s="147"/>
      <c r="L129" s="147"/>
    </row>
    <row r="130" spans="1:12">
      <c r="A130" s="137" t="s">
        <v>134</v>
      </c>
      <c r="B130" s="139"/>
      <c r="C130" s="139"/>
      <c r="D130" s="139"/>
      <c r="E130" s="139"/>
      <c r="F130" s="139"/>
      <c r="G130" s="139"/>
      <c r="H130" s="139"/>
      <c r="I130" s="141"/>
      <c r="J130" s="141"/>
      <c r="K130" s="147"/>
      <c r="L130" s="147"/>
    </row>
    <row r="131" spans="1:12">
      <c r="A131" s="137" t="s">
        <v>136</v>
      </c>
      <c r="B131" s="139"/>
      <c r="C131" s="139"/>
      <c r="D131" s="139"/>
      <c r="E131" s="139"/>
      <c r="F131" s="139"/>
      <c r="G131" s="144" t="s">
        <v>121</v>
      </c>
      <c r="H131" s="144" t="s">
        <v>135</v>
      </c>
      <c r="I131" s="144"/>
      <c r="J131" s="141"/>
      <c r="K131" s="147">
        <f>K133</f>
        <v>40.1</v>
      </c>
      <c r="L131" s="147">
        <f>L133</f>
        <v>40.1</v>
      </c>
    </row>
    <row r="132" spans="1:12">
      <c r="A132" s="143" t="s">
        <v>137</v>
      </c>
      <c r="B132" s="139"/>
      <c r="C132" s="139"/>
      <c r="D132" s="139"/>
      <c r="E132" s="139"/>
      <c r="F132" s="139"/>
      <c r="G132" s="144"/>
      <c r="H132" s="144"/>
      <c r="I132" s="144"/>
      <c r="J132" s="141"/>
      <c r="K132" s="147"/>
      <c r="L132" s="147"/>
    </row>
    <row r="133" spans="1:12">
      <c r="A133" s="143" t="s">
        <v>138</v>
      </c>
      <c r="B133" s="139"/>
      <c r="C133" s="139"/>
      <c r="D133" s="139"/>
      <c r="E133" s="139"/>
      <c r="F133" s="139"/>
      <c r="G133" s="144" t="s">
        <v>121</v>
      </c>
      <c r="H133" s="144" t="s">
        <v>135</v>
      </c>
      <c r="I133" s="144" t="s">
        <v>139</v>
      </c>
      <c r="J133" s="141">
        <v>500</v>
      </c>
      <c r="K133" s="147">
        <v>40.1</v>
      </c>
      <c r="L133" s="147">
        <v>40.1</v>
      </c>
    </row>
    <row r="134" spans="1:12">
      <c r="A134" s="143"/>
      <c r="B134" s="139"/>
      <c r="C134" s="139"/>
      <c r="D134" s="139"/>
      <c r="E134" s="139"/>
      <c r="F134" s="139"/>
      <c r="G134" s="139"/>
      <c r="H134" s="139"/>
      <c r="I134" s="141"/>
      <c r="J134" s="141"/>
      <c r="K134" s="147"/>
      <c r="L134" s="147"/>
    </row>
    <row r="135" spans="1:12">
      <c r="A135" s="143"/>
      <c r="B135" s="139"/>
      <c r="C135" s="139"/>
      <c r="D135" s="139"/>
      <c r="E135" s="139"/>
      <c r="F135" s="139"/>
      <c r="G135" s="139"/>
      <c r="H135" s="139"/>
      <c r="I135" s="141"/>
      <c r="J135" s="141"/>
      <c r="K135" s="147"/>
      <c r="L135" s="147"/>
    </row>
    <row r="136" spans="1:12">
      <c r="A136" s="137" t="s">
        <v>141</v>
      </c>
      <c r="B136" s="139"/>
      <c r="C136" s="139"/>
      <c r="D136" s="139"/>
      <c r="E136" s="139"/>
      <c r="F136" s="139"/>
      <c r="G136" s="140" t="s">
        <v>119</v>
      </c>
      <c r="H136" s="140" t="s">
        <v>142</v>
      </c>
      <c r="I136" s="141"/>
      <c r="J136" s="141"/>
      <c r="K136" s="142">
        <f>SUM(K138)</f>
        <v>161.22999999999999</v>
      </c>
      <c r="L136" s="142">
        <f>SUM(L138)</f>
        <v>161.22999999999999</v>
      </c>
    </row>
    <row r="137" spans="1:12">
      <c r="A137" s="143" t="s">
        <v>143</v>
      </c>
      <c r="B137" s="139"/>
      <c r="C137" s="139"/>
      <c r="D137" s="139"/>
      <c r="E137" s="139"/>
      <c r="F137" s="139"/>
      <c r="G137" s="144"/>
      <c r="H137" s="140"/>
      <c r="I137" s="141"/>
      <c r="J137" s="141"/>
      <c r="K137" s="142"/>
      <c r="L137" s="147"/>
    </row>
    <row r="138" spans="1:12">
      <c r="A138" s="143" t="s">
        <v>198</v>
      </c>
      <c r="B138" s="139"/>
      <c r="C138" s="139"/>
      <c r="D138" s="139"/>
      <c r="E138" s="139"/>
      <c r="F138" s="139"/>
      <c r="G138" s="144" t="s">
        <v>119</v>
      </c>
      <c r="H138" s="144" t="s">
        <v>142</v>
      </c>
      <c r="I138" s="141" t="s">
        <v>145</v>
      </c>
      <c r="J138" s="141"/>
      <c r="K138" s="146">
        <f>SUM(K139)</f>
        <v>161.22999999999999</v>
      </c>
      <c r="L138" s="146">
        <f>SUM(L139)</f>
        <v>161.22999999999999</v>
      </c>
    </row>
    <row r="139" spans="1:12">
      <c r="A139" s="143" t="s">
        <v>123</v>
      </c>
      <c r="B139" s="139"/>
      <c r="C139" s="139"/>
      <c r="D139" s="139"/>
      <c r="E139" s="139"/>
      <c r="F139" s="139"/>
      <c r="G139" s="144" t="s">
        <v>119</v>
      </c>
      <c r="H139" s="144" t="s">
        <v>142</v>
      </c>
      <c r="I139" s="141" t="s">
        <v>145</v>
      </c>
      <c r="J139" s="141">
        <v>500</v>
      </c>
      <c r="K139" s="146">
        <v>161.22999999999999</v>
      </c>
      <c r="L139" s="146">
        <v>161.22999999999999</v>
      </c>
    </row>
    <row r="140" spans="1:12">
      <c r="A140" s="143"/>
      <c r="B140" s="139"/>
      <c r="C140" s="139"/>
      <c r="D140" s="139"/>
      <c r="E140" s="139"/>
      <c r="F140" s="139"/>
      <c r="G140" s="148"/>
      <c r="H140" s="148"/>
      <c r="I140" s="141"/>
      <c r="J140" s="141"/>
      <c r="K140" s="147"/>
      <c r="L140" s="147"/>
    </row>
    <row r="141" spans="1:12">
      <c r="A141" s="137" t="s">
        <v>146</v>
      </c>
      <c r="B141" s="139"/>
      <c r="C141" s="139"/>
      <c r="D141" s="139"/>
      <c r="E141" s="139"/>
      <c r="F141" s="139"/>
      <c r="G141" s="149" t="s">
        <v>142</v>
      </c>
      <c r="H141" s="140" t="s">
        <v>147</v>
      </c>
      <c r="I141" s="141"/>
      <c r="J141" s="141"/>
      <c r="K141" s="142">
        <f>K144</f>
        <v>77.900000000000006</v>
      </c>
      <c r="L141" s="142">
        <f>L144</f>
        <v>77.900000000000006</v>
      </c>
    </row>
    <row r="142" spans="1:12">
      <c r="A142" s="137" t="s">
        <v>148</v>
      </c>
      <c r="B142" s="139"/>
      <c r="C142" s="139"/>
      <c r="D142" s="139"/>
      <c r="E142" s="139"/>
      <c r="F142" s="139"/>
      <c r="G142" s="148"/>
      <c r="H142" s="150"/>
      <c r="I142" s="141"/>
      <c r="J142" s="141"/>
      <c r="K142" s="142"/>
      <c r="L142" s="147"/>
    </row>
    <row r="143" spans="1:12">
      <c r="A143" s="137" t="s">
        <v>149</v>
      </c>
      <c r="B143" s="139"/>
      <c r="C143" s="139"/>
      <c r="D143" s="139"/>
      <c r="E143" s="139"/>
      <c r="F143" s="139"/>
      <c r="G143" s="148"/>
      <c r="H143" s="150"/>
      <c r="I143" s="141"/>
      <c r="J143" s="141"/>
      <c r="K143" s="142"/>
      <c r="L143" s="147"/>
    </row>
    <row r="144" spans="1:12">
      <c r="A144" s="286" t="s">
        <v>150</v>
      </c>
      <c r="B144" s="287"/>
      <c r="C144" s="287"/>
      <c r="D144" s="287"/>
      <c r="E144" s="287"/>
      <c r="F144" s="287"/>
      <c r="G144" s="151" t="s">
        <v>142</v>
      </c>
      <c r="H144" s="144" t="s">
        <v>147</v>
      </c>
      <c r="I144" s="152">
        <v>2180100</v>
      </c>
      <c r="J144" s="141"/>
      <c r="K144" s="146">
        <f>SUM(K146)</f>
        <v>77.900000000000006</v>
      </c>
      <c r="L144" s="146">
        <f>SUM(L146)</f>
        <v>77.900000000000006</v>
      </c>
    </row>
    <row r="145" spans="1:12">
      <c r="A145" s="143" t="s">
        <v>129</v>
      </c>
      <c r="B145" s="139"/>
      <c r="C145" s="139"/>
      <c r="D145" s="139"/>
      <c r="E145" s="139"/>
      <c r="F145" s="139"/>
      <c r="G145" s="144"/>
      <c r="H145" s="144"/>
      <c r="I145" s="141"/>
      <c r="J145" s="141"/>
      <c r="K145" s="147"/>
      <c r="L145" s="147"/>
    </row>
    <row r="146" spans="1:12">
      <c r="A146" s="143" t="s">
        <v>156</v>
      </c>
      <c r="B146" s="139"/>
      <c r="C146" s="139"/>
      <c r="D146" s="139"/>
      <c r="E146" s="139"/>
      <c r="F146" s="139"/>
      <c r="G146" s="144" t="s">
        <v>142</v>
      </c>
      <c r="H146" s="144" t="s">
        <v>147</v>
      </c>
      <c r="I146" s="152">
        <v>2180100</v>
      </c>
      <c r="J146" s="141">
        <v>500</v>
      </c>
      <c r="K146" s="146">
        <v>77.900000000000006</v>
      </c>
      <c r="L146" s="146">
        <v>77.900000000000006</v>
      </c>
    </row>
    <row r="147" spans="1:12">
      <c r="A147" s="143"/>
      <c r="B147" s="139"/>
      <c r="C147" s="139"/>
      <c r="D147" s="139"/>
      <c r="E147" s="139"/>
      <c r="F147" s="139"/>
      <c r="G147" s="144"/>
      <c r="H147" s="144"/>
      <c r="I147" s="152"/>
      <c r="J147" s="141"/>
      <c r="K147" s="146"/>
      <c r="L147" s="146"/>
    </row>
    <row r="148" spans="1:12">
      <c r="A148" s="137" t="s">
        <v>199</v>
      </c>
      <c r="B148" s="139"/>
      <c r="C148" s="139"/>
      <c r="D148" s="139"/>
      <c r="E148" s="139"/>
      <c r="F148" s="139"/>
      <c r="G148" s="149" t="s">
        <v>127</v>
      </c>
      <c r="H148" s="149" t="s">
        <v>200</v>
      </c>
      <c r="I148" s="152"/>
      <c r="J148" s="141"/>
      <c r="K148" s="153">
        <v>0</v>
      </c>
      <c r="L148" s="153">
        <f>L149</f>
        <v>400</v>
      </c>
    </row>
    <row r="149" spans="1:12">
      <c r="A149" s="143" t="s">
        <v>201</v>
      </c>
      <c r="B149" s="139"/>
      <c r="C149" s="139"/>
      <c r="D149" s="139"/>
      <c r="E149" s="139"/>
      <c r="F149" s="139"/>
      <c r="G149" s="144" t="s">
        <v>127</v>
      </c>
      <c r="H149" s="144" t="s">
        <v>200</v>
      </c>
      <c r="I149" s="152">
        <v>3380000</v>
      </c>
      <c r="J149" s="141">
        <v>500</v>
      </c>
      <c r="K149" s="146">
        <v>0</v>
      </c>
      <c r="L149" s="146">
        <v>400</v>
      </c>
    </row>
    <row r="150" spans="1:12">
      <c r="A150" s="143"/>
      <c r="B150" s="139"/>
      <c r="C150" s="139"/>
      <c r="D150" s="139"/>
      <c r="E150" s="139"/>
      <c r="F150" s="139"/>
      <c r="G150" s="144"/>
      <c r="H150" s="144"/>
      <c r="I150" s="152"/>
      <c r="J150" s="141"/>
      <c r="K150" s="146"/>
      <c r="L150" s="146"/>
    </row>
    <row r="151" spans="1:12">
      <c r="A151" s="137" t="s">
        <v>202</v>
      </c>
      <c r="B151" s="139"/>
      <c r="C151" s="139"/>
      <c r="D151" s="139"/>
      <c r="E151" s="139"/>
      <c r="F151" s="139"/>
      <c r="G151" s="140" t="s">
        <v>127</v>
      </c>
      <c r="H151" s="140" t="s">
        <v>147</v>
      </c>
      <c r="I151" s="141"/>
      <c r="J151" s="141"/>
      <c r="K151" s="142">
        <f>SUM(K154)</f>
        <v>4210.5</v>
      </c>
      <c r="L151" s="142">
        <f>SUM(L154)</f>
        <v>4210.5</v>
      </c>
    </row>
    <row r="152" spans="1:12">
      <c r="A152" s="143" t="s">
        <v>128</v>
      </c>
      <c r="B152" s="139"/>
      <c r="C152" s="139"/>
      <c r="D152" s="139"/>
      <c r="E152" s="139"/>
      <c r="F152" s="139"/>
      <c r="G152" s="148"/>
      <c r="H152" s="150"/>
      <c r="I152" s="141"/>
      <c r="J152" s="141"/>
      <c r="K152" s="142"/>
      <c r="L152" s="147"/>
    </row>
    <row r="153" spans="1:12">
      <c r="A153" s="143" t="s">
        <v>129</v>
      </c>
      <c r="B153" s="139"/>
      <c r="C153" s="139"/>
      <c r="D153" s="139"/>
      <c r="E153" s="139"/>
      <c r="F153" s="139"/>
      <c r="G153" s="148"/>
      <c r="H153" s="150"/>
      <c r="I153" s="141"/>
      <c r="J153" s="141"/>
      <c r="K153" s="142"/>
      <c r="L153" s="147"/>
    </row>
    <row r="154" spans="1:12">
      <c r="A154" s="143" t="s">
        <v>130</v>
      </c>
      <c r="B154" s="139"/>
      <c r="C154" s="139"/>
      <c r="D154" s="139"/>
      <c r="E154" s="139"/>
      <c r="F154" s="139"/>
      <c r="G154" s="144" t="s">
        <v>127</v>
      </c>
      <c r="H154" s="144" t="s">
        <v>147</v>
      </c>
      <c r="I154" s="141">
        <v>6555800</v>
      </c>
      <c r="J154" s="141"/>
      <c r="K154" s="146">
        <f>SUM(K156+K155)</f>
        <v>4210.5</v>
      </c>
      <c r="L154" s="146">
        <f>SUM(L156+L155)</f>
        <v>4210.5</v>
      </c>
    </row>
    <row r="155" spans="1:12">
      <c r="A155" s="143" t="s">
        <v>132</v>
      </c>
      <c r="B155" s="139"/>
      <c r="C155" s="139"/>
      <c r="D155" s="139"/>
      <c r="E155" s="139"/>
      <c r="F155" s="139"/>
      <c r="G155" s="144" t="s">
        <v>127</v>
      </c>
      <c r="H155" s="144" t="s">
        <v>147</v>
      </c>
      <c r="I155" s="141">
        <v>6555800</v>
      </c>
      <c r="J155" s="144" t="s">
        <v>203</v>
      </c>
      <c r="K155" s="146">
        <v>4000</v>
      </c>
      <c r="L155" s="146">
        <v>4000</v>
      </c>
    </row>
    <row r="156" spans="1:12">
      <c r="A156" s="143" t="s">
        <v>156</v>
      </c>
      <c r="B156" s="139"/>
      <c r="C156" s="139"/>
      <c r="D156" s="139"/>
      <c r="E156" s="139"/>
      <c r="F156" s="139"/>
      <c r="G156" s="144" t="s">
        <v>127</v>
      </c>
      <c r="H156" s="144" t="s">
        <v>147</v>
      </c>
      <c r="I156" s="141">
        <v>6555800</v>
      </c>
      <c r="J156" s="141">
        <v>500</v>
      </c>
      <c r="K156" s="146">
        <v>210.5</v>
      </c>
      <c r="L156" s="146">
        <v>210.5</v>
      </c>
    </row>
    <row r="157" spans="1:12">
      <c r="A157" s="143"/>
      <c r="B157" s="139"/>
      <c r="C157" s="139"/>
      <c r="D157" s="139"/>
      <c r="E157" s="139"/>
      <c r="F157" s="139"/>
      <c r="G157" s="148"/>
      <c r="H157" s="148"/>
      <c r="I157" s="141"/>
      <c r="J157" s="141"/>
      <c r="K157" s="147"/>
      <c r="L157" s="147"/>
    </row>
    <row r="158" spans="1:12">
      <c r="A158" s="137" t="s">
        <v>151</v>
      </c>
      <c r="B158" s="139"/>
      <c r="C158" s="139"/>
      <c r="D158" s="139"/>
      <c r="E158" s="139"/>
      <c r="F158" s="139"/>
      <c r="G158" s="140" t="s">
        <v>152</v>
      </c>
      <c r="H158" s="140" t="s">
        <v>121</v>
      </c>
      <c r="I158" s="141"/>
      <c r="J158" s="154"/>
      <c r="K158" s="155">
        <f>K160+K161+K162</f>
        <v>2132.1</v>
      </c>
      <c r="L158" s="155">
        <f>L160+L161+L162</f>
        <v>1880</v>
      </c>
    </row>
    <row r="159" spans="1:12">
      <c r="A159" s="287" t="s">
        <v>153</v>
      </c>
      <c r="B159" s="287"/>
      <c r="C159" s="287"/>
      <c r="D159" s="287"/>
      <c r="E159" s="287"/>
      <c r="F159" s="287"/>
      <c r="G159" s="144" t="s">
        <v>152</v>
      </c>
      <c r="H159" s="144" t="s">
        <v>121</v>
      </c>
      <c r="I159" s="141">
        <v>5210117</v>
      </c>
      <c r="J159" s="156"/>
      <c r="K159" s="155">
        <f>K160+K161</f>
        <v>252.1</v>
      </c>
      <c r="L159" s="153"/>
    </row>
    <row r="160" spans="1:12">
      <c r="A160" s="331" t="s">
        <v>154</v>
      </c>
      <c r="B160" s="331"/>
      <c r="C160" s="331"/>
      <c r="D160" s="331"/>
      <c r="E160" s="331"/>
      <c r="F160" s="331"/>
      <c r="G160" s="144" t="s">
        <v>152</v>
      </c>
      <c r="H160" s="144" t="s">
        <v>121</v>
      </c>
      <c r="I160" s="141">
        <v>5210117</v>
      </c>
      <c r="J160" s="157" t="s">
        <v>155</v>
      </c>
      <c r="K160" s="158">
        <v>239.5</v>
      </c>
      <c r="L160" s="146"/>
    </row>
    <row r="161" spans="1:12">
      <c r="A161" s="287" t="s">
        <v>156</v>
      </c>
      <c r="B161" s="287"/>
      <c r="C161" s="287"/>
      <c r="D161" s="287"/>
      <c r="E161" s="287"/>
      <c r="F161" s="287"/>
      <c r="G161" s="144" t="s">
        <v>152</v>
      </c>
      <c r="H161" s="144" t="s">
        <v>121</v>
      </c>
      <c r="I161" s="141">
        <v>5210117</v>
      </c>
      <c r="J161" s="141">
        <v>500</v>
      </c>
      <c r="K161" s="146">
        <v>12.6</v>
      </c>
      <c r="L161" s="146"/>
    </row>
    <row r="162" spans="1:12">
      <c r="A162" s="143" t="s">
        <v>157</v>
      </c>
      <c r="B162" s="139"/>
      <c r="C162" s="139"/>
      <c r="D162" s="139"/>
      <c r="E162" s="139"/>
      <c r="F162" s="139"/>
      <c r="G162" s="144" t="s">
        <v>152</v>
      </c>
      <c r="H162" s="144" t="s">
        <v>121</v>
      </c>
      <c r="I162" s="141" t="s">
        <v>158</v>
      </c>
      <c r="J162" s="141"/>
      <c r="K162" s="146">
        <f>SUM(K163+K165+K167)</f>
        <v>1880</v>
      </c>
      <c r="L162" s="146">
        <f>SUM(L167+L165+L164)</f>
        <v>1880</v>
      </c>
    </row>
    <row r="163" spans="1:12">
      <c r="A163" s="287" t="s">
        <v>159</v>
      </c>
      <c r="B163" s="287"/>
      <c r="C163" s="287"/>
      <c r="D163" s="287"/>
      <c r="E163" s="287"/>
      <c r="F163" s="287"/>
      <c r="G163" s="144" t="s">
        <v>152</v>
      </c>
      <c r="H163" s="144" t="s">
        <v>121</v>
      </c>
      <c r="I163" s="141" t="s">
        <v>160</v>
      </c>
      <c r="J163" s="144"/>
      <c r="K163" s="146">
        <f>SUM(K164)</f>
        <v>1880</v>
      </c>
      <c r="L163" s="146">
        <f>SUM(L164)</f>
        <v>1880</v>
      </c>
    </row>
    <row r="164" spans="1:12">
      <c r="A164" s="287" t="s">
        <v>156</v>
      </c>
      <c r="B164" s="287"/>
      <c r="C164" s="287"/>
      <c r="D164" s="287"/>
      <c r="E164" s="287"/>
      <c r="F164" s="287"/>
      <c r="G164" s="144" t="s">
        <v>152</v>
      </c>
      <c r="H164" s="144" t="s">
        <v>121</v>
      </c>
      <c r="I164" s="141" t="s">
        <v>160</v>
      </c>
      <c r="J164" s="144" t="s">
        <v>161</v>
      </c>
      <c r="K164" s="146">
        <v>1880</v>
      </c>
      <c r="L164" s="146">
        <v>1880</v>
      </c>
    </row>
    <row r="165" spans="1:12" hidden="1">
      <c r="A165" s="286"/>
      <c r="B165" s="287"/>
      <c r="C165" s="287"/>
      <c r="D165" s="287"/>
      <c r="E165" s="287"/>
      <c r="F165" s="287"/>
      <c r="G165" s="144" t="s">
        <v>152</v>
      </c>
      <c r="H165" s="159" t="s">
        <v>121</v>
      </c>
      <c r="I165" s="141" t="s">
        <v>204</v>
      </c>
      <c r="J165" s="144" t="s">
        <v>155</v>
      </c>
      <c r="K165" s="147">
        <v>0</v>
      </c>
      <c r="L165" s="147">
        <v>0</v>
      </c>
    </row>
    <row r="166" spans="1:12" hidden="1">
      <c r="A166" s="287"/>
      <c r="B166" s="287"/>
      <c r="C166" s="287"/>
      <c r="D166" s="287"/>
      <c r="E166" s="287"/>
      <c r="F166" s="287"/>
      <c r="G166" s="144" t="s">
        <v>152</v>
      </c>
      <c r="H166" s="159" t="s">
        <v>121</v>
      </c>
      <c r="I166" s="141" t="s">
        <v>204</v>
      </c>
      <c r="J166" s="144" t="s">
        <v>155</v>
      </c>
      <c r="K166" s="147">
        <v>0</v>
      </c>
      <c r="L166" s="147">
        <v>0</v>
      </c>
    </row>
    <row r="167" spans="1:12" hidden="1">
      <c r="A167" s="286"/>
      <c r="B167" s="287"/>
      <c r="C167" s="287"/>
      <c r="D167" s="287"/>
      <c r="E167" s="287"/>
      <c r="F167" s="287"/>
      <c r="G167" s="144" t="s">
        <v>152</v>
      </c>
      <c r="H167" s="144" t="s">
        <v>121</v>
      </c>
      <c r="I167" s="141" t="s">
        <v>204</v>
      </c>
      <c r="J167" s="144" t="s">
        <v>161</v>
      </c>
      <c r="K167" s="147">
        <f>SUM(K168)</f>
        <v>0</v>
      </c>
      <c r="L167" s="147">
        <f>SUM(L168)</f>
        <v>0</v>
      </c>
    </row>
    <row r="168" spans="1:12" hidden="1">
      <c r="A168" s="287"/>
      <c r="B168" s="287"/>
      <c r="C168" s="287"/>
      <c r="D168" s="287"/>
      <c r="E168" s="287"/>
      <c r="F168" s="287"/>
      <c r="G168" s="144" t="s">
        <v>152</v>
      </c>
      <c r="H168" s="144" t="s">
        <v>121</v>
      </c>
      <c r="I168" s="141" t="s">
        <v>204</v>
      </c>
      <c r="J168" s="144" t="s">
        <v>161</v>
      </c>
      <c r="K168" s="147">
        <v>0</v>
      </c>
      <c r="L168" s="147">
        <v>0</v>
      </c>
    </row>
    <row r="169" spans="1:12">
      <c r="A169" s="160"/>
      <c r="B169" s="160"/>
      <c r="C169" s="160"/>
      <c r="D169" s="160"/>
      <c r="E169" s="160"/>
      <c r="F169" s="160"/>
      <c r="G169" s="144"/>
      <c r="H169" s="144"/>
      <c r="I169" s="141"/>
      <c r="J169" s="144"/>
      <c r="K169" s="147"/>
      <c r="L169" s="147"/>
    </row>
    <row r="170" spans="1:12">
      <c r="A170" s="138" t="s">
        <v>162</v>
      </c>
      <c r="B170" s="160"/>
      <c r="C170" s="160"/>
      <c r="D170" s="160"/>
      <c r="E170" s="160"/>
      <c r="F170" s="160"/>
      <c r="G170" s="140" t="s">
        <v>152</v>
      </c>
      <c r="H170" s="140" t="s">
        <v>119</v>
      </c>
      <c r="I170" s="161"/>
      <c r="J170" s="162"/>
      <c r="K170" s="163">
        <f>SUM(K171)</f>
        <v>1728.9</v>
      </c>
      <c r="L170" s="153">
        <f>SUM(L172+L174)</f>
        <v>2756.9</v>
      </c>
    </row>
    <row r="171" spans="1:12">
      <c r="A171" s="287" t="s">
        <v>205</v>
      </c>
      <c r="B171" s="287"/>
      <c r="C171" s="287"/>
      <c r="D171" s="287"/>
      <c r="E171" s="287"/>
      <c r="F171" s="287"/>
      <c r="G171" s="144" t="s">
        <v>152</v>
      </c>
      <c r="H171" s="144" t="s">
        <v>119</v>
      </c>
      <c r="I171" s="161">
        <v>3408302</v>
      </c>
      <c r="J171" s="162"/>
      <c r="K171" s="147">
        <f>SUM(K172)</f>
        <v>1728.9</v>
      </c>
      <c r="L171" s="147">
        <f>SUM(L172)</f>
        <v>1728.9</v>
      </c>
    </row>
    <row r="172" spans="1:12">
      <c r="A172" s="287" t="s">
        <v>156</v>
      </c>
      <c r="B172" s="287"/>
      <c r="C172" s="287"/>
      <c r="D172" s="287"/>
      <c r="E172" s="287"/>
      <c r="F172" s="287"/>
      <c r="G172" s="144" t="s">
        <v>152</v>
      </c>
      <c r="H172" s="144" t="s">
        <v>119</v>
      </c>
      <c r="I172" s="161">
        <v>3408302</v>
      </c>
      <c r="J172" s="144" t="s">
        <v>161</v>
      </c>
      <c r="K172" s="147">
        <v>1728.9</v>
      </c>
      <c r="L172" s="147">
        <v>1728.9</v>
      </c>
    </row>
    <row r="173" spans="1:12">
      <c r="A173" s="287" t="s">
        <v>206</v>
      </c>
      <c r="B173" s="287"/>
      <c r="C173" s="287"/>
      <c r="D173" s="287"/>
      <c r="E173" s="287"/>
      <c r="F173" s="287"/>
      <c r="G173" s="144" t="s">
        <v>152</v>
      </c>
      <c r="H173" s="144" t="s">
        <v>119</v>
      </c>
      <c r="I173" s="161">
        <v>3510500</v>
      </c>
      <c r="J173" s="144"/>
      <c r="K173" s="147"/>
      <c r="L173" s="147"/>
    </row>
    <row r="174" spans="1:12">
      <c r="A174" s="287" t="s">
        <v>156</v>
      </c>
      <c r="B174" s="287"/>
      <c r="C174" s="287"/>
      <c r="D174" s="287"/>
      <c r="E174" s="287"/>
      <c r="F174" s="287"/>
      <c r="G174" s="144" t="s">
        <v>152</v>
      </c>
      <c r="H174" s="144" t="s">
        <v>119</v>
      </c>
      <c r="I174" s="161">
        <v>3510500</v>
      </c>
      <c r="J174" s="144" t="s">
        <v>161</v>
      </c>
      <c r="K174" s="147"/>
      <c r="L174" s="146">
        <v>1028</v>
      </c>
    </row>
    <row r="175" spans="1:12">
      <c r="A175" s="160"/>
      <c r="B175" s="160"/>
      <c r="C175" s="160"/>
      <c r="D175" s="160"/>
      <c r="E175" s="160"/>
      <c r="F175" s="160"/>
      <c r="G175" s="144"/>
      <c r="H175" s="144"/>
      <c r="I175" s="141"/>
      <c r="J175" s="144"/>
      <c r="K175" s="147"/>
      <c r="L175" s="147"/>
    </row>
    <row r="176" spans="1:12">
      <c r="A176" s="137" t="s">
        <v>164</v>
      </c>
      <c r="B176" s="139"/>
      <c r="C176" s="139"/>
      <c r="D176" s="139"/>
      <c r="E176" s="139"/>
      <c r="F176" s="139"/>
      <c r="G176" s="140" t="s">
        <v>152</v>
      </c>
      <c r="H176" s="140" t="s">
        <v>142</v>
      </c>
      <c r="I176" s="141"/>
      <c r="J176" s="141"/>
      <c r="K176" s="153">
        <f>SUM(K177+K180+K182+K184+K185)</f>
        <v>9365.6</v>
      </c>
      <c r="L176" s="153">
        <f>SUM(L177+L180+L182+L184+L185)</f>
        <v>8034.3</v>
      </c>
    </row>
    <row r="177" spans="1:12">
      <c r="A177" s="143" t="s">
        <v>164</v>
      </c>
      <c r="B177" s="139"/>
      <c r="C177" s="139"/>
      <c r="D177" s="139"/>
      <c r="E177" s="139"/>
      <c r="F177" s="139"/>
      <c r="G177" s="144" t="s">
        <v>152</v>
      </c>
      <c r="H177" s="144" t="s">
        <v>142</v>
      </c>
      <c r="I177" s="141">
        <v>6000000</v>
      </c>
      <c r="J177" s="141"/>
      <c r="K177" s="146">
        <f>SUM(K178)</f>
        <v>651.9</v>
      </c>
      <c r="L177" s="146">
        <f>SUM(L178)</f>
        <v>651.9</v>
      </c>
    </row>
    <row r="178" spans="1:12">
      <c r="A178" s="143" t="s">
        <v>165</v>
      </c>
      <c r="B178" s="139"/>
      <c r="C178" s="139"/>
      <c r="D178" s="139"/>
      <c r="E178" s="139"/>
      <c r="F178" s="139"/>
      <c r="G178" s="144" t="s">
        <v>152</v>
      </c>
      <c r="H178" s="144" t="s">
        <v>142</v>
      </c>
      <c r="I178" s="141">
        <v>6000100</v>
      </c>
      <c r="J178" s="141"/>
      <c r="K178" s="146">
        <f>SUM(K179)</f>
        <v>651.9</v>
      </c>
      <c r="L178" s="146">
        <f>SUM(L179)</f>
        <v>651.9</v>
      </c>
    </row>
    <row r="179" spans="1:12">
      <c r="A179" s="143" t="s">
        <v>166</v>
      </c>
      <c r="B179" s="139"/>
      <c r="C179" s="139"/>
      <c r="D179" s="139"/>
      <c r="E179" s="139"/>
      <c r="F179" s="139"/>
      <c r="G179" s="144" t="s">
        <v>152</v>
      </c>
      <c r="H179" s="144" t="s">
        <v>142</v>
      </c>
      <c r="I179" s="141">
        <v>6000100</v>
      </c>
      <c r="J179" s="141">
        <v>500</v>
      </c>
      <c r="K179" s="146">
        <v>651.9</v>
      </c>
      <c r="L179" s="147">
        <v>651.9</v>
      </c>
    </row>
    <row r="180" spans="1:12">
      <c r="A180" s="286" t="s">
        <v>167</v>
      </c>
      <c r="B180" s="287"/>
      <c r="C180" s="287"/>
      <c r="D180" s="287"/>
      <c r="E180" s="287"/>
      <c r="F180" s="287"/>
      <c r="G180" s="144" t="s">
        <v>152</v>
      </c>
      <c r="H180" s="159" t="s">
        <v>142</v>
      </c>
      <c r="I180" s="164">
        <v>6000200</v>
      </c>
      <c r="J180" s="141"/>
      <c r="K180" s="146">
        <f>K181</f>
        <v>7160.6</v>
      </c>
      <c r="L180" s="146">
        <f>SUM(L181)</f>
        <v>5829.3</v>
      </c>
    </row>
    <row r="181" spans="1:12">
      <c r="A181" s="143" t="s">
        <v>166</v>
      </c>
      <c r="B181" s="139"/>
      <c r="C181" s="139"/>
      <c r="D181" s="139"/>
      <c r="E181" s="139"/>
      <c r="F181" s="139"/>
      <c r="G181" s="144" t="s">
        <v>152</v>
      </c>
      <c r="H181" s="159" t="s">
        <v>142</v>
      </c>
      <c r="I181" s="164">
        <v>6000200</v>
      </c>
      <c r="J181" s="141">
        <v>500</v>
      </c>
      <c r="K181" s="146">
        <v>7160.6</v>
      </c>
      <c r="L181" s="146">
        <v>5829.3</v>
      </c>
    </row>
    <row r="182" spans="1:12">
      <c r="A182" s="143" t="s">
        <v>168</v>
      </c>
      <c r="B182" s="139"/>
      <c r="C182" s="139"/>
      <c r="D182" s="139"/>
      <c r="E182" s="139"/>
      <c r="F182" s="139"/>
      <c r="G182" s="144" t="s">
        <v>152</v>
      </c>
      <c r="H182" s="159" t="s">
        <v>142</v>
      </c>
      <c r="I182" s="164">
        <v>6000500</v>
      </c>
      <c r="J182" s="141"/>
      <c r="K182" s="146">
        <f>SUM(K183)</f>
        <v>1049.8</v>
      </c>
      <c r="L182" s="146">
        <f>SUM(L183)</f>
        <v>1049.8</v>
      </c>
    </row>
    <row r="183" spans="1:12">
      <c r="A183" s="143" t="s">
        <v>166</v>
      </c>
      <c r="B183" s="139"/>
      <c r="C183" s="139"/>
      <c r="D183" s="139"/>
      <c r="E183" s="139"/>
      <c r="F183" s="139"/>
      <c r="G183" s="144" t="s">
        <v>152</v>
      </c>
      <c r="H183" s="159" t="s">
        <v>142</v>
      </c>
      <c r="I183" s="164">
        <v>6000500</v>
      </c>
      <c r="J183" s="141">
        <v>500</v>
      </c>
      <c r="K183" s="146">
        <v>1049.8</v>
      </c>
      <c r="L183" s="146">
        <v>1049.8</v>
      </c>
    </row>
    <row r="184" spans="1:12">
      <c r="A184" s="143" t="s">
        <v>171</v>
      </c>
      <c r="B184" s="139"/>
      <c r="C184" s="139"/>
      <c r="D184" s="139"/>
      <c r="E184" s="139"/>
      <c r="F184" s="139"/>
      <c r="G184" s="144" t="s">
        <v>152</v>
      </c>
      <c r="H184" s="159" t="s">
        <v>142</v>
      </c>
      <c r="I184" s="164">
        <v>5230112</v>
      </c>
      <c r="J184" s="144" t="s">
        <v>155</v>
      </c>
      <c r="K184" s="146">
        <v>478.1</v>
      </c>
      <c r="L184" s="146">
        <v>478.1</v>
      </c>
    </row>
    <row r="185" spans="1:12">
      <c r="A185" s="143" t="s">
        <v>166</v>
      </c>
      <c r="B185" s="139"/>
      <c r="C185" s="139"/>
      <c r="D185" s="139"/>
      <c r="E185" s="139"/>
      <c r="F185" s="139"/>
      <c r="G185" s="144" t="s">
        <v>152</v>
      </c>
      <c r="H185" s="159" t="s">
        <v>142</v>
      </c>
      <c r="I185" s="164">
        <v>5230112</v>
      </c>
      <c r="J185" s="141">
        <v>500</v>
      </c>
      <c r="K185" s="146">
        <v>25.2</v>
      </c>
      <c r="L185" s="146">
        <v>25.2</v>
      </c>
    </row>
    <row r="186" spans="1:12">
      <c r="A186" s="143"/>
      <c r="B186" s="139"/>
      <c r="C186" s="139"/>
      <c r="D186" s="139"/>
      <c r="E186" s="139"/>
      <c r="F186" s="139"/>
      <c r="G186" s="144"/>
      <c r="H186" s="144"/>
      <c r="I186" s="141"/>
      <c r="J186" s="141"/>
      <c r="K186" s="147"/>
      <c r="L186" s="147"/>
    </row>
    <row r="187" spans="1:12">
      <c r="A187" s="137" t="s">
        <v>172</v>
      </c>
      <c r="B187" s="139"/>
      <c r="C187" s="139"/>
      <c r="D187" s="139"/>
      <c r="E187" s="139"/>
      <c r="F187" s="139"/>
      <c r="G187" s="140" t="s">
        <v>140</v>
      </c>
      <c r="H187" s="140" t="s">
        <v>140</v>
      </c>
      <c r="I187" s="141"/>
      <c r="J187" s="141"/>
      <c r="K187" s="142">
        <f>SUM(K188)</f>
        <v>52.8</v>
      </c>
      <c r="L187" s="142">
        <f>SUM(L188)</f>
        <v>52.8</v>
      </c>
    </row>
    <row r="188" spans="1:12">
      <c r="A188" s="143" t="s">
        <v>173</v>
      </c>
      <c r="B188" s="139"/>
      <c r="C188" s="139"/>
      <c r="D188" s="139"/>
      <c r="E188" s="139"/>
      <c r="F188" s="139"/>
      <c r="G188" s="144" t="s">
        <v>140</v>
      </c>
      <c r="H188" s="144" t="s">
        <v>140</v>
      </c>
      <c r="I188" s="141">
        <v>4310000</v>
      </c>
      <c r="J188" s="141"/>
      <c r="K188" s="146">
        <f>SUM(K190)</f>
        <v>52.8</v>
      </c>
      <c r="L188" s="146">
        <f>SUM(L190)</f>
        <v>52.8</v>
      </c>
    </row>
    <row r="189" spans="1:12">
      <c r="A189" s="143" t="s">
        <v>174</v>
      </c>
      <c r="B189" s="139"/>
      <c r="C189" s="139"/>
      <c r="D189" s="139"/>
      <c r="E189" s="139"/>
      <c r="F189" s="139"/>
      <c r="G189" s="144" t="s">
        <v>140</v>
      </c>
      <c r="H189" s="144" t="s">
        <v>140</v>
      </c>
      <c r="I189" s="141">
        <v>4310100</v>
      </c>
      <c r="J189" s="141"/>
      <c r="K189" s="146">
        <f>SUM(K190)</f>
        <v>52.8</v>
      </c>
      <c r="L189" s="146">
        <f>SUM(L190)</f>
        <v>52.8</v>
      </c>
    </row>
    <row r="190" spans="1:12">
      <c r="A190" s="143" t="s">
        <v>166</v>
      </c>
      <c r="B190" s="139"/>
      <c r="C190" s="139"/>
      <c r="D190" s="139"/>
      <c r="E190" s="139"/>
      <c r="F190" s="139"/>
      <c r="G190" s="144" t="s">
        <v>140</v>
      </c>
      <c r="H190" s="144" t="s">
        <v>140</v>
      </c>
      <c r="I190" s="141">
        <v>4310100</v>
      </c>
      <c r="J190" s="141">
        <v>500</v>
      </c>
      <c r="K190" s="146">
        <v>52.8</v>
      </c>
      <c r="L190" s="146">
        <v>52.8</v>
      </c>
    </row>
    <row r="191" spans="1:12">
      <c r="A191" s="143"/>
      <c r="B191" s="139"/>
      <c r="C191" s="139"/>
      <c r="D191" s="139"/>
      <c r="E191" s="139"/>
      <c r="F191" s="139"/>
      <c r="G191" s="144"/>
      <c r="H191" s="144"/>
      <c r="I191" s="141"/>
      <c r="J191" s="141"/>
      <c r="K191" s="147"/>
      <c r="L191" s="147"/>
    </row>
    <row r="192" spans="1:12">
      <c r="A192" s="329" t="s">
        <v>175</v>
      </c>
      <c r="B192" s="330"/>
      <c r="C192" s="165"/>
      <c r="D192" s="165"/>
      <c r="E192" s="165"/>
      <c r="F192" s="139"/>
      <c r="G192" s="140" t="s">
        <v>176</v>
      </c>
      <c r="H192" s="140" t="s">
        <v>121</v>
      </c>
      <c r="I192" s="141"/>
      <c r="J192" s="141"/>
      <c r="K192" s="153">
        <f>SUM(K193)</f>
        <v>300</v>
      </c>
      <c r="L192" s="153">
        <f>SUM(L193)</f>
        <v>300</v>
      </c>
    </row>
    <row r="193" spans="1:12">
      <c r="A193" s="328" t="s">
        <v>177</v>
      </c>
      <c r="B193" s="292"/>
      <c r="C193" s="292"/>
      <c r="D193" s="292"/>
      <c r="E193" s="292"/>
      <c r="F193" s="292"/>
      <c r="G193" s="151" t="s">
        <v>176</v>
      </c>
      <c r="H193" s="159" t="s">
        <v>121</v>
      </c>
      <c r="I193" s="164">
        <v>4409900</v>
      </c>
      <c r="J193" s="141"/>
      <c r="K193" s="146">
        <f>SUM(K194)</f>
        <v>300</v>
      </c>
      <c r="L193" s="146">
        <f>SUM(L194)</f>
        <v>300</v>
      </c>
    </row>
    <row r="194" spans="1:12">
      <c r="A194" s="143" t="s">
        <v>178</v>
      </c>
      <c r="B194" s="161"/>
      <c r="C194" s="161"/>
      <c r="D194" s="161"/>
      <c r="E194" s="161"/>
      <c r="F194" s="161"/>
      <c r="G194" s="144" t="s">
        <v>176</v>
      </c>
      <c r="H194" s="159" t="s">
        <v>121</v>
      </c>
      <c r="I194" s="141">
        <v>4409900</v>
      </c>
      <c r="J194" s="144" t="s">
        <v>207</v>
      </c>
      <c r="K194" s="146">
        <v>300</v>
      </c>
      <c r="L194" s="146">
        <v>300</v>
      </c>
    </row>
    <row r="195" spans="1:12">
      <c r="A195" s="143"/>
      <c r="B195" s="139"/>
      <c r="C195" s="139"/>
      <c r="D195" s="139"/>
      <c r="E195" s="139"/>
      <c r="F195" s="139"/>
      <c r="G195" s="144"/>
      <c r="H195" s="144"/>
      <c r="I195" s="141"/>
      <c r="J195" s="141"/>
      <c r="K195" s="147"/>
      <c r="L195" s="147"/>
    </row>
    <row r="196" spans="1:12">
      <c r="A196" s="137" t="s">
        <v>180</v>
      </c>
      <c r="B196" s="139"/>
      <c r="C196" s="139"/>
      <c r="D196" s="139"/>
      <c r="E196" s="139"/>
      <c r="F196" s="139"/>
      <c r="G196" s="140" t="s">
        <v>181</v>
      </c>
      <c r="H196" s="140" t="s">
        <v>152</v>
      </c>
      <c r="I196" s="141"/>
      <c r="J196" s="141"/>
      <c r="K196" s="142">
        <f>SUM(K198)</f>
        <v>438.613</v>
      </c>
      <c r="L196" s="142">
        <f>SUM(L198)</f>
        <v>438.613</v>
      </c>
    </row>
    <row r="197" spans="1:12">
      <c r="A197" s="143" t="s">
        <v>208</v>
      </c>
      <c r="B197" s="139"/>
      <c r="C197" s="139"/>
      <c r="D197" s="139"/>
      <c r="E197" s="139"/>
      <c r="F197" s="139"/>
      <c r="G197" s="144"/>
      <c r="H197" s="144"/>
      <c r="I197" s="141"/>
      <c r="J197" s="141"/>
      <c r="K197" s="146"/>
      <c r="L197" s="147"/>
    </row>
    <row r="198" spans="1:12">
      <c r="A198" s="286" t="s">
        <v>182</v>
      </c>
      <c r="B198" s="287"/>
      <c r="C198" s="287"/>
      <c r="D198" s="287"/>
      <c r="E198" s="287"/>
      <c r="F198" s="287"/>
      <c r="G198" s="166" t="s">
        <v>181</v>
      </c>
      <c r="H198" s="144" t="s">
        <v>152</v>
      </c>
      <c r="I198" s="141">
        <v>5129700</v>
      </c>
      <c r="J198" s="141"/>
      <c r="K198" s="146">
        <f>SUM(K199)</f>
        <v>438.613</v>
      </c>
      <c r="L198" s="146">
        <f>SUM(L199)</f>
        <v>438.613</v>
      </c>
    </row>
    <row r="199" spans="1:12">
      <c r="A199" s="143" t="s">
        <v>166</v>
      </c>
      <c r="B199" s="139"/>
      <c r="C199" s="139"/>
      <c r="D199" s="139"/>
      <c r="E199" s="139"/>
      <c r="F199" s="139"/>
      <c r="G199" s="144" t="s">
        <v>181</v>
      </c>
      <c r="H199" s="144" t="s">
        <v>152</v>
      </c>
      <c r="I199" s="141">
        <v>5129700</v>
      </c>
      <c r="J199" s="141">
        <v>500</v>
      </c>
      <c r="K199" s="146">
        <v>438.613</v>
      </c>
      <c r="L199" s="146">
        <v>438.613</v>
      </c>
    </row>
    <row r="200" spans="1:12">
      <c r="A200" s="143"/>
      <c r="B200" s="139"/>
      <c r="C200" s="139"/>
      <c r="D200" s="139"/>
      <c r="E200" s="139"/>
      <c r="F200" s="139"/>
      <c r="G200" s="144"/>
      <c r="H200" s="144"/>
      <c r="I200" s="141"/>
      <c r="J200" s="141"/>
      <c r="K200" s="146"/>
      <c r="L200" s="147"/>
    </row>
    <row r="201" spans="1:12">
      <c r="A201" s="137" t="s">
        <v>183</v>
      </c>
      <c r="B201" s="139"/>
      <c r="C201" s="139"/>
      <c r="D201" s="139"/>
      <c r="E201" s="139"/>
      <c r="F201" s="139"/>
      <c r="G201" s="140" t="s">
        <v>184</v>
      </c>
      <c r="H201" s="140" t="s">
        <v>121</v>
      </c>
      <c r="I201" s="141"/>
      <c r="J201" s="141"/>
      <c r="K201" s="167">
        <f>SUM(K202)</f>
        <v>40.799999999999997</v>
      </c>
      <c r="L201" s="167">
        <f>SUM(L202)</f>
        <v>40.799999999999997</v>
      </c>
    </row>
    <row r="202" spans="1:12">
      <c r="A202" s="143" t="s">
        <v>185</v>
      </c>
      <c r="B202" s="139"/>
      <c r="C202" s="139"/>
      <c r="D202" s="139"/>
      <c r="E202" s="139"/>
      <c r="F202" s="139"/>
      <c r="G202" s="144" t="s">
        <v>184</v>
      </c>
      <c r="H202" s="144" t="s">
        <v>121</v>
      </c>
      <c r="I202" s="141">
        <v>4900000</v>
      </c>
      <c r="J202" s="141"/>
      <c r="K202" s="147">
        <f>SUM(K205)</f>
        <v>40.799999999999997</v>
      </c>
      <c r="L202" s="147">
        <f>SUM(L205)</f>
        <v>40.799999999999997</v>
      </c>
    </row>
    <row r="203" spans="1:12">
      <c r="A203" s="143" t="s">
        <v>186</v>
      </c>
      <c r="B203" s="139"/>
      <c r="C203" s="139"/>
      <c r="D203" s="139"/>
      <c r="E203" s="139"/>
      <c r="F203" s="139"/>
      <c r="G203" s="144"/>
      <c r="H203" s="144"/>
      <c r="I203" s="141"/>
      <c r="J203" s="141"/>
      <c r="K203" s="147"/>
      <c r="L203" s="147"/>
    </row>
    <row r="204" spans="1:12">
      <c r="A204" s="143" t="s">
        <v>187</v>
      </c>
      <c r="B204" s="139"/>
      <c r="C204" s="139"/>
      <c r="D204" s="139"/>
      <c r="E204" s="139"/>
      <c r="F204" s="139"/>
      <c r="G204" s="144" t="s">
        <v>184</v>
      </c>
      <c r="H204" s="144" t="s">
        <v>121</v>
      </c>
      <c r="I204" s="141">
        <v>4910100</v>
      </c>
      <c r="J204" s="141"/>
      <c r="K204" s="147"/>
      <c r="L204" s="147"/>
    </row>
    <row r="205" spans="1:12">
      <c r="A205" s="143" t="s">
        <v>166</v>
      </c>
      <c r="B205" s="139"/>
      <c r="C205" s="139"/>
      <c r="D205" s="139"/>
      <c r="E205" s="139"/>
      <c r="F205" s="139"/>
      <c r="G205" s="144" t="s">
        <v>184</v>
      </c>
      <c r="H205" s="144" t="s">
        <v>121</v>
      </c>
      <c r="I205" s="141">
        <v>4910100</v>
      </c>
      <c r="J205" s="144" t="s">
        <v>188</v>
      </c>
      <c r="K205" s="147">
        <v>40.799999999999997</v>
      </c>
      <c r="L205" s="147">
        <v>40.799999999999997</v>
      </c>
    </row>
    <row r="206" spans="1:12">
      <c r="A206" s="143"/>
      <c r="B206" s="139"/>
      <c r="C206" s="139"/>
      <c r="D206" s="139"/>
      <c r="E206" s="139"/>
      <c r="F206" s="139"/>
      <c r="G206" s="144"/>
      <c r="H206" s="144"/>
      <c r="I206" s="141"/>
      <c r="J206" s="141"/>
      <c r="K206" s="147"/>
      <c r="L206" s="147"/>
    </row>
    <row r="207" spans="1:12" ht="16.5" thickBot="1">
      <c r="A207" s="168"/>
      <c r="B207" s="169" t="s">
        <v>189</v>
      </c>
      <c r="C207" s="170"/>
      <c r="D207" s="170"/>
      <c r="E207" s="170"/>
      <c r="F207" s="170"/>
      <c r="G207" s="171"/>
      <c r="H207" s="171"/>
      <c r="I207" s="172"/>
      <c r="J207" s="172"/>
      <c r="K207" s="173">
        <f>SUM(K117+K123+K136+K141+K151+K158+K176+K187+K192+K196+K201+K170+K131)</f>
        <v>21765.442999999999</v>
      </c>
      <c r="L207" s="173">
        <f>SUM(L117+L123+L136+L141+L151+L158+L176+L187+L192+L196+L201+L170+L131+L148)</f>
        <v>21610.042999999998</v>
      </c>
    </row>
    <row r="209" spans="1:12">
      <c r="B209" s="122" t="s">
        <v>93</v>
      </c>
      <c r="C209" s="122"/>
      <c r="D209" s="122"/>
      <c r="E209" s="122"/>
      <c r="F209" s="122"/>
      <c r="G209" s="122"/>
      <c r="H209" s="122"/>
      <c r="I209" s="122"/>
    </row>
    <row r="210" spans="1:12">
      <c r="B210" s="122" t="s">
        <v>94</v>
      </c>
      <c r="C210" s="122"/>
      <c r="D210" s="122"/>
      <c r="E210" s="122"/>
      <c r="F210" s="122"/>
      <c r="G210" s="122"/>
      <c r="H210" s="122"/>
      <c r="I210" s="122"/>
    </row>
    <row r="211" spans="1:12">
      <c r="B211" s="122" t="s">
        <v>3</v>
      </c>
      <c r="C211" s="122"/>
      <c r="D211" s="122"/>
      <c r="E211" s="122"/>
      <c r="F211" s="122"/>
      <c r="G211" s="122"/>
      <c r="H211" s="122"/>
      <c r="I211" s="122" t="s">
        <v>95</v>
      </c>
    </row>
    <row r="213" spans="1:12">
      <c r="A213" s="122"/>
      <c r="B213" s="122"/>
      <c r="C213" s="122"/>
      <c r="D213" s="122"/>
      <c r="E213" s="122"/>
      <c r="F213" s="122"/>
      <c r="G213" s="122"/>
      <c r="H213" s="122"/>
      <c r="I213" s="307"/>
      <c r="J213" s="307"/>
      <c r="K213" s="307"/>
      <c r="L213" s="307"/>
    </row>
    <row r="214" spans="1:12">
      <c r="A214" s="293" t="s">
        <v>209</v>
      </c>
      <c r="B214" s="293"/>
      <c r="C214" s="293"/>
      <c r="D214" s="293"/>
      <c r="E214" s="293"/>
      <c r="F214" s="293"/>
      <c r="G214" s="293"/>
      <c r="H214" s="293"/>
      <c r="I214" s="293"/>
      <c r="J214" s="293"/>
      <c r="K214" s="293"/>
      <c r="L214" s="293"/>
    </row>
    <row r="215" spans="1:12">
      <c r="A215" s="277" t="s">
        <v>99</v>
      </c>
      <c r="B215" s="277"/>
      <c r="C215" s="277"/>
      <c r="D215" s="277"/>
      <c r="E215" s="277"/>
      <c r="F215" s="277"/>
      <c r="G215" s="277"/>
      <c r="H215" s="277"/>
      <c r="I215" s="277"/>
      <c r="J215" s="277"/>
      <c r="K215" s="277"/>
      <c r="L215" s="277"/>
    </row>
    <row r="216" spans="1:12">
      <c r="A216" s="277" t="s">
        <v>100</v>
      </c>
      <c r="B216" s="277"/>
      <c r="C216" s="277"/>
      <c r="D216" s="277"/>
      <c r="E216" s="277"/>
      <c r="F216" s="277"/>
      <c r="G216" s="277"/>
      <c r="H216" s="277"/>
      <c r="I216" s="277"/>
      <c r="J216" s="277"/>
      <c r="K216" s="277"/>
      <c r="L216" s="277"/>
    </row>
    <row r="217" spans="1:12">
      <c r="A217" s="41"/>
      <c r="B217" s="42"/>
      <c r="C217" s="42"/>
      <c r="D217" s="278" t="s">
        <v>101</v>
      </c>
      <c r="E217" s="278"/>
      <c r="F217" s="278"/>
      <c r="G217" s="278"/>
      <c r="H217" s="278"/>
      <c r="I217" s="278"/>
      <c r="J217" s="278"/>
      <c r="K217" s="278"/>
      <c r="L217" s="278"/>
    </row>
    <row r="218" spans="1:12">
      <c r="A218" s="278" t="s">
        <v>102</v>
      </c>
      <c r="B218" s="278"/>
      <c r="C218" s="278"/>
      <c r="D218" s="278"/>
      <c r="E218" s="278"/>
      <c r="F218" s="278"/>
      <c r="G218" s="278"/>
      <c r="H218" s="278"/>
      <c r="I218" s="278"/>
      <c r="J218" s="278"/>
      <c r="K218" s="278"/>
      <c r="L218" s="278"/>
    </row>
    <row r="219" spans="1:12">
      <c r="F219" s="43"/>
      <c r="G219" s="43"/>
      <c r="H219" s="43"/>
      <c r="I219" s="43"/>
      <c r="J219" s="43"/>
      <c r="K219" s="43"/>
      <c r="L219" s="43"/>
    </row>
    <row r="220" spans="1:12">
      <c r="K220" s="308" t="s">
        <v>210</v>
      </c>
      <c r="L220" s="308"/>
    </row>
    <row r="223" spans="1:12">
      <c r="A223" s="309" t="s">
        <v>211</v>
      </c>
      <c r="B223" s="309"/>
      <c r="C223" s="309"/>
      <c r="D223" s="309"/>
      <c r="E223" s="309"/>
      <c r="F223" s="309"/>
      <c r="G223" s="309"/>
      <c r="H223" s="309"/>
      <c r="I223" s="309"/>
      <c r="J223" s="309"/>
      <c r="K223" s="309"/>
      <c r="L223" s="309"/>
    </row>
    <row r="224" spans="1:12">
      <c r="A224" s="309" t="s">
        <v>212</v>
      </c>
      <c r="B224" s="309"/>
      <c r="C224" s="309"/>
      <c r="D224" s="309"/>
      <c r="E224" s="309"/>
      <c r="F224" s="309"/>
      <c r="G224" s="309"/>
      <c r="H224" s="309"/>
      <c r="I224" s="309"/>
      <c r="J224" s="309"/>
      <c r="K224" s="309"/>
      <c r="L224" s="309"/>
    </row>
    <row r="225" spans="1:12">
      <c r="C225" s="288" t="s">
        <v>213</v>
      </c>
      <c r="D225" s="288"/>
      <c r="E225" s="288"/>
      <c r="F225" s="288"/>
      <c r="G225" s="288"/>
      <c r="H225" s="288"/>
      <c r="I225" s="288"/>
      <c r="J225" s="288"/>
      <c r="K225" s="288"/>
      <c r="L225" s="288"/>
    </row>
    <row r="226" spans="1:12" ht="16.5" thickBot="1">
      <c r="L226" s="43" t="s">
        <v>107</v>
      </c>
    </row>
    <row r="227" spans="1:12" ht="16.5" thickBot="1">
      <c r="A227" s="316" t="s">
        <v>108</v>
      </c>
      <c r="B227" s="317"/>
      <c r="C227" s="317"/>
      <c r="D227" s="317"/>
      <c r="E227" s="317"/>
      <c r="F227" s="318"/>
      <c r="G227" s="322" t="s">
        <v>214</v>
      </c>
      <c r="H227" s="323"/>
      <c r="I227" s="323"/>
      <c r="J227" s="323"/>
      <c r="K227" s="324"/>
      <c r="L227" s="46" t="s">
        <v>113</v>
      </c>
    </row>
    <row r="228" spans="1:12" ht="111" thickBot="1">
      <c r="A228" s="319"/>
      <c r="B228" s="320"/>
      <c r="C228" s="320"/>
      <c r="D228" s="320"/>
      <c r="E228" s="320"/>
      <c r="F228" s="321"/>
      <c r="G228" s="174" t="s">
        <v>215</v>
      </c>
      <c r="H228" s="174" t="s">
        <v>216</v>
      </c>
      <c r="I228" s="175" t="s">
        <v>217</v>
      </c>
      <c r="J228" s="176" t="s">
        <v>218</v>
      </c>
      <c r="K228" s="176" t="s">
        <v>219</v>
      </c>
      <c r="L228" s="177">
        <v>2012</v>
      </c>
    </row>
    <row r="229" spans="1:12">
      <c r="A229" s="325" t="s">
        <v>220</v>
      </c>
      <c r="B229" s="326"/>
      <c r="C229" s="326"/>
      <c r="D229" s="326"/>
      <c r="E229" s="326"/>
      <c r="F229" s="326"/>
      <c r="G229" s="178">
        <v>555</v>
      </c>
      <c r="H229" s="179"/>
      <c r="I229" s="180"/>
      <c r="J229" s="181"/>
      <c r="K229" s="181"/>
      <c r="L229" s="44"/>
    </row>
    <row r="230" spans="1:12">
      <c r="A230" s="53" t="s">
        <v>116</v>
      </c>
      <c r="B230" s="54"/>
      <c r="C230" s="54"/>
      <c r="D230" s="54"/>
      <c r="E230" s="54"/>
      <c r="F230" s="52"/>
      <c r="G230" s="52"/>
      <c r="H230" s="182"/>
      <c r="I230" s="80"/>
      <c r="J230" s="111"/>
      <c r="K230" s="111"/>
      <c r="L230" s="183"/>
    </row>
    <row r="231" spans="1:12">
      <c r="A231" s="53" t="s">
        <v>117</v>
      </c>
      <c r="B231" s="54"/>
      <c r="C231" s="54"/>
      <c r="D231" s="54"/>
      <c r="E231" s="54"/>
      <c r="F231" s="52"/>
      <c r="G231" s="184">
        <v>555</v>
      </c>
      <c r="H231" s="185" t="s">
        <v>121</v>
      </c>
      <c r="I231" s="93" t="s">
        <v>119</v>
      </c>
      <c r="J231" s="111"/>
      <c r="K231" s="111"/>
      <c r="L231" s="186">
        <f>SUM(L232)</f>
        <v>334.2</v>
      </c>
    </row>
    <row r="232" spans="1:12">
      <c r="A232" s="76" t="s">
        <v>120</v>
      </c>
      <c r="B232" s="52"/>
      <c r="C232" s="52"/>
      <c r="D232" s="52"/>
      <c r="E232" s="52"/>
      <c r="F232" s="52"/>
      <c r="G232" s="178">
        <v>555</v>
      </c>
      <c r="H232" s="179" t="s">
        <v>121</v>
      </c>
      <c r="I232" s="80" t="s">
        <v>119</v>
      </c>
      <c r="J232" s="111" t="s">
        <v>122</v>
      </c>
      <c r="K232" s="111"/>
      <c r="L232" s="187">
        <f>SUM(L233)</f>
        <v>334.2</v>
      </c>
    </row>
    <row r="233" spans="1:12">
      <c r="A233" s="76" t="s">
        <v>156</v>
      </c>
      <c r="B233" s="52"/>
      <c r="C233" s="52"/>
      <c r="D233" s="52"/>
      <c r="E233" s="52"/>
      <c r="F233" s="52"/>
      <c r="G233" s="178">
        <v>555</v>
      </c>
      <c r="H233" s="179" t="s">
        <v>121</v>
      </c>
      <c r="I233" s="80" t="s">
        <v>119</v>
      </c>
      <c r="J233" s="111" t="s">
        <v>122</v>
      </c>
      <c r="K233" s="111">
        <v>500</v>
      </c>
      <c r="L233" s="187">
        <v>334.2</v>
      </c>
    </row>
    <row r="234" spans="1:12">
      <c r="A234" s="76"/>
      <c r="B234" s="52"/>
      <c r="C234" s="52"/>
      <c r="D234" s="52"/>
      <c r="E234" s="52"/>
      <c r="F234" s="52"/>
      <c r="G234" s="52"/>
      <c r="H234" s="182"/>
      <c r="I234" s="80"/>
      <c r="J234" s="111"/>
      <c r="K234" s="111"/>
      <c r="L234" s="183"/>
    </row>
    <row r="235" spans="1:12">
      <c r="A235" s="53" t="s">
        <v>124</v>
      </c>
      <c r="B235" s="54"/>
      <c r="C235" s="54"/>
      <c r="D235" s="54"/>
      <c r="E235" s="54"/>
      <c r="F235" s="54"/>
      <c r="G235" s="111"/>
      <c r="H235" s="80"/>
      <c r="I235" s="80"/>
      <c r="J235" s="111"/>
      <c r="K235" s="111"/>
      <c r="L235" s="183"/>
    </row>
    <row r="236" spans="1:12">
      <c r="A236" s="53" t="s">
        <v>125</v>
      </c>
      <c r="B236" s="54"/>
      <c r="C236" s="54"/>
      <c r="D236" s="54"/>
      <c r="E236" s="54"/>
      <c r="F236" s="54"/>
      <c r="G236" s="52"/>
      <c r="H236" s="182"/>
      <c r="I236" s="80"/>
      <c r="J236" s="111"/>
      <c r="K236" s="111"/>
      <c r="L236" s="183"/>
    </row>
    <row r="237" spans="1:12">
      <c r="A237" s="53" t="s">
        <v>126</v>
      </c>
      <c r="B237" s="52"/>
      <c r="C237" s="52"/>
      <c r="D237" s="52"/>
      <c r="E237" s="52"/>
      <c r="F237" s="52"/>
      <c r="G237" s="184">
        <v>555</v>
      </c>
      <c r="H237" s="185" t="s">
        <v>121</v>
      </c>
      <c r="I237" s="93" t="s">
        <v>127</v>
      </c>
      <c r="J237" s="111"/>
      <c r="K237" s="111"/>
      <c r="L237" s="186">
        <f>SUM(L240)</f>
        <v>2882.7</v>
      </c>
    </row>
    <row r="238" spans="1:12">
      <c r="A238" s="76" t="s">
        <v>128</v>
      </c>
      <c r="B238" s="52"/>
      <c r="C238" s="52"/>
      <c r="D238" s="52"/>
      <c r="E238" s="52"/>
      <c r="F238" s="52"/>
      <c r="G238" s="52"/>
      <c r="H238" s="182"/>
      <c r="I238" s="80"/>
      <c r="J238" s="111"/>
      <c r="K238" s="111"/>
      <c r="L238" s="187"/>
    </row>
    <row r="239" spans="1:12">
      <c r="A239" s="76" t="s">
        <v>129</v>
      </c>
      <c r="B239" s="52"/>
      <c r="C239" s="52"/>
      <c r="D239" s="52"/>
      <c r="E239" s="52"/>
      <c r="F239" s="52"/>
      <c r="G239" s="52"/>
      <c r="H239" s="182"/>
      <c r="I239" s="80"/>
      <c r="J239" s="111"/>
      <c r="K239" s="111"/>
      <c r="L239" s="183"/>
    </row>
    <row r="240" spans="1:12">
      <c r="A240" s="76" t="s">
        <v>130</v>
      </c>
      <c r="B240" s="52"/>
      <c r="C240" s="52"/>
      <c r="D240" s="52"/>
      <c r="E240" s="52"/>
      <c r="F240" s="52"/>
      <c r="G240" s="178">
        <v>555</v>
      </c>
      <c r="H240" s="179" t="s">
        <v>121</v>
      </c>
      <c r="I240" s="80" t="s">
        <v>127</v>
      </c>
      <c r="J240" s="111" t="s">
        <v>131</v>
      </c>
      <c r="K240" s="111"/>
      <c r="L240" s="187">
        <f>SUM(L242)</f>
        <v>2882.7</v>
      </c>
    </row>
    <row r="241" spans="1:12">
      <c r="A241" s="76" t="s">
        <v>132</v>
      </c>
      <c r="B241" s="52"/>
      <c r="C241" s="52"/>
      <c r="D241" s="52"/>
      <c r="E241" s="52"/>
      <c r="F241" s="52"/>
      <c r="G241" s="178">
        <v>555</v>
      </c>
      <c r="H241" s="179" t="s">
        <v>121</v>
      </c>
      <c r="I241" s="80" t="s">
        <v>127</v>
      </c>
      <c r="J241" s="111" t="s">
        <v>133</v>
      </c>
      <c r="K241" s="111"/>
      <c r="L241" s="187"/>
    </row>
    <row r="242" spans="1:12">
      <c r="A242" s="76" t="s">
        <v>156</v>
      </c>
      <c r="B242" s="52"/>
      <c r="C242" s="52"/>
      <c r="D242" s="52"/>
      <c r="E242" s="52"/>
      <c r="F242" s="52"/>
      <c r="G242" s="178">
        <v>555</v>
      </c>
      <c r="H242" s="179" t="s">
        <v>121</v>
      </c>
      <c r="I242" s="80" t="s">
        <v>127</v>
      </c>
      <c r="J242" s="111" t="s">
        <v>133</v>
      </c>
      <c r="K242" s="111">
        <v>500</v>
      </c>
      <c r="L242" s="187">
        <v>2882.7</v>
      </c>
    </row>
    <row r="243" spans="1:12">
      <c r="A243" s="76"/>
      <c r="B243" s="52"/>
      <c r="C243" s="52"/>
      <c r="D243" s="52"/>
      <c r="E243" s="52"/>
      <c r="F243" s="52"/>
      <c r="G243" s="178"/>
      <c r="H243" s="179"/>
      <c r="I243" s="80"/>
      <c r="J243" s="111"/>
      <c r="K243" s="111"/>
      <c r="L243" s="187"/>
    </row>
    <row r="244" spans="1:12">
      <c r="A244" s="53" t="s">
        <v>134</v>
      </c>
      <c r="B244" s="52"/>
      <c r="C244" s="52"/>
      <c r="D244" s="52"/>
      <c r="E244" s="52"/>
      <c r="F244" s="52"/>
      <c r="G244" s="184"/>
      <c r="H244" s="185"/>
      <c r="I244" s="56"/>
      <c r="J244" s="111"/>
      <c r="K244" s="111"/>
      <c r="L244" s="188"/>
    </row>
    <row r="245" spans="1:12">
      <c r="A245" s="53" t="s">
        <v>136</v>
      </c>
      <c r="B245" s="52"/>
      <c r="C245" s="52"/>
      <c r="D245" s="52"/>
      <c r="E245" s="52"/>
      <c r="F245" s="52"/>
      <c r="G245" s="184">
        <v>555</v>
      </c>
      <c r="H245" s="185" t="s">
        <v>121</v>
      </c>
      <c r="I245" s="56" t="s">
        <v>135</v>
      </c>
      <c r="J245" s="80"/>
      <c r="K245" s="111"/>
      <c r="L245" s="188">
        <f>SUM(L246)</f>
        <v>40.1</v>
      </c>
    </row>
    <row r="246" spans="1:12">
      <c r="A246" s="76" t="s">
        <v>137</v>
      </c>
      <c r="B246" s="52"/>
      <c r="C246" s="52"/>
      <c r="D246" s="52"/>
      <c r="E246" s="52"/>
      <c r="F246" s="52"/>
      <c r="G246" s="178">
        <v>555</v>
      </c>
      <c r="H246" s="179" t="s">
        <v>121</v>
      </c>
      <c r="I246" s="80" t="s">
        <v>135</v>
      </c>
      <c r="J246" s="80" t="s">
        <v>139</v>
      </c>
      <c r="K246" s="111">
        <v>500</v>
      </c>
      <c r="L246" s="187">
        <v>40.1</v>
      </c>
    </row>
    <row r="247" spans="1:12">
      <c r="A247" s="76" t="s">
        <v>138</v>
      </c>
      <c r="B247" s="52"/>
      <c r="C247" s="52"/>
      <c r="D247" s="52"/>
      <c r="E247" s="52"/>
      <c r="F247" s="52"/>
      <c r="G247" s="178"/>
      <c r="H247" s="179"/>
      <c r="I247" s="80"/>
      <c r="J247" s="111"/>
      <c r="K247" s="111"/>
      <c r="L247" s="187"/>
    </row>
    <row r="248" spans="1:12">
      <c r="A248" s="76"/>
      <c r="B248" s="52"/>
      <c r="C248" s="52"/>
      <c r="D248" s="52"/>
      <c r="E248" s="52"/>
      <c r="F248" s="52"/>
      <c r="G248" s="178"/>
      <c r="H248" s="179"/>
      <c r="I248" s="80"/>
      <c r="J248" s="111"/>
      <c r="K248" s="111"/>
      <c r="L248" s="187"/>
    </row>
    <row r="249" spans="1:12">
      <c r="A249" s="53" t="s">
        <v>141</v>
      </c>
      <c r="B249" s="52"/>
      <c r="C249" s="52"/>
      <c r="D249" s="52"/>
      <c r="E249" s="52"/>
      <c r="F249" s="52"/>
      <c r="G249" s="184">
        <v>555</v>
      </c>
      <c r="H249" s="185" t="s">
        <v>119</v>
      </c>
      <c r="I249" s="56" t="s">
        <v>142</v>
      </c>
      <c r="J249" s="111"/>
      <c r="K249" s="111"/>
      <c r="L249" s="186">
        <f>L252</f>
        <v>155.80000000000001</v>
      </c>
    </row>
    <row r="250" spans="1:12">
      <c r="A250" s="76" t="s">
        <v>143</v>
      </c>
      <c r="B250" s="52"/>
      <c r="C250" s="52"/>
      <c r="D250" s="52"/>
      <c r="E250" s="52"/>
      <c r="F250" s="52"/>
      <c r="G250" s="52"/>
      <c r="H250" s="182"/>
      <c r="I250" s="93"/>
      <c r="J250" s="111"/>
      <c r="K250" s="111"/>
      <c r="L250" s="186"/>
    </row>
    <row r="251" spans="1:12">
      <c r="A251" s="76" t="s">
        <v>144</v>
      </c>
      <c r="B251" s="52"/>
      <c r="C251" s="52"/>
      <c r="D251" s="52"/>
      <c r="E251" s="52"/>
      <c r="F251" s="52"/>
      <c r="G251" s="178">
        <v>555</v>
      </c>
      <c r="H251" s="179" t="s">
        <v>119</v>
      </c>
      <c r="I251" s="80" t="s">
        <v>142</v>
      </c>
      <c r="J251" s="80" t="s">
        <v>221</v>
      </c>
      <c r="K251" s="111"/>
      <c r="L251" s="187">
        <f>SUM(L252)</f>
        <v>155.80000000000001</v>
      </c>
    </row>
    <row r="252" spans="1:12">
      <c r="A252" s="76" t="s">
        <v>123</v>
      </c>
      <c r="B252" s="52"/>
      <c r="C252" s="52"/>
      <c r="D252" s="52"/>
      <c r="E252" s="52"/>
      <c r="F252" s="52"/>
      <c r="G252" s="178">
        <v>555</v>
      </c>
      <c r="H252" s="179" t="s">
        <v>119</v>
      </c>
      <c r="I252" s="80" t="s">
        <v>142</v>
      </c>
      <c r="J252" s="80" t="s">
        <v>221</v>
      </c>
      <c r="K252" s="111">
        <v>500</v>
      </c>
      <c r="L252" s="187">
        <v>155.80000000000001</v>
      </c>
    </row>
    <row r="253" spans="1:12">
      <c r="A253" s="76"/>
      <c r="B253" s="52"/>
      <c r="C253" s="52"/>
      <c r="D253" s="52"/>
      <c r="E253" s="52"/>
      <c r="F253" s="52"/>
      <c r="G253" s="178"/>
      <c r="H253" s="179"/>
      <c r="I253" s="80"/>
      <c r="J253" s="111"/>
      <c r="K253" s="111"/>
      <c r="L253" s="183"/>
    </row>
    <row r="254" spans="1:12">
      <c r="A254" s="53" t="s">
        <v>146</v>
      </c>
      <c r="B254" s="52"/>
      <c r="C254" s="52"/>
      <c r="D254" s="52"/>
      <c r="E254" s="52"/>
      <c r="F254" s="52"/>
      <c r="G254" s="184">
        <v>555</v>
      </c>
      <c r="H254" s="185" t="s">
        <v>142</v>
      </c>
      <c r="I254" s="93" t="s">
        <v>147</v>
      </c>
      <c r="J254" s="111"/>
      <c r="K254" s="111"/>
      <c r="L254" s="186">
        <f>L258</f>
        <v>77.900000000000006</v>
      </c>
    </row>
    <row r="255" spans="1:12">
      <c r="A255" s="53" t="s">
        <v>148</v>
      </c>
      <c r="B255" s="52"/>
      <c r="C255" s="52"/>
      <c r="D255" s="52"/>
      <c r="E255" s="52"/>
      <c r="F255" s="52"/>
      <c r="G255" s="52"/>
      <c r="H255" s="182"/>
      <c r="I255" s="93"/>
      <c r="J255" s="111"/>
      <c r="K255" s="111"/>
      <c r="L255" s="186"/>
    </row>
    <row r="256" spans="1:12">
      <c r="A256" s="53" t="s">
        <v>149</v>
      </c>
      <c r="B256" s="52"/>
      <c r="C256" s="52"/>
      <c r="D256" s="52"/>
      <c r="E256" s="52"/>
      <c r="F256" s="52"/>
      <c r="G256" s="52"/>
      <c r="H256" s="182"/>
      <c r="I256" s="93"/>
      <c r="J256" s="111"/>
      <c r="K256" s="111"/>
      <c r="L256" s="186"/>
    </row>
    <row r="257" spans="1:12">
      <c r="A257" s="304" t="s">
        <v>150</v>
      </c>
      <c r="B257" s="291"/>
      <c r="C257" s="291"/>
      <c r="D257" s="291"/>
      <c r="E257" s="291"/>
      <c r="F257" s="291"/>
      <c r="G257" s="189">
        <v>555</v>
      </c>
      <c r="H257" s="190" t="s">
        <v>142</v>
      </c>
      <c r="I257" s="80" t="s">
        <v>147</v>
      </c>
      <c r="J257" s="111">
        <v>2180100</v>
      </c>
      <c r="K257" s="111"/>
      <c r="L257" s="187">
        <f>L258</f>
        <v>77.900000000000006</v>
      </c>
    </row>
    <row r="258" spans="1:12">
      <c r="A258" s="76" t="s">
        <v>156</v>
      </c>
      <c r="B258" s="52"/>
      <c r="C258" s="52"/>
      <c r="D258" s="52"/>
      <c r="E258" s="52"/>
      <c r="F258" s="52"/>
      <c r="G258" s="178">
        <v>555</v>
      </c>
      <c r="H258" s="179" t="s">
        <v>142</v>
      </c>
      <c r="I258" s="80" t="s">
        <v>147</v>
      </c>
      <c r="J258" s="111">
        <v>2180100</v>
      </c>
      <c r="K258" s="111">
        <v>500</v>
      </c>
      <c r="L258" s="187">
        <v>77.900000000000006</v>
      </c>
    </row>
    <row r="259" spans="1:12">
      <c r="A259" s="76"/>
      <c r="B259" s="52"/>
      <c r="C259" s="52"/>
      <c r="D259" s="52"/>
      <c r="E259" s="52"/>
      <c r="F259" s="52"/>
      <c r="G259" s="178"/>
      <c r="H259" s="179"/>
      <c r="I259" s="80"/>
      <c r="J259" s="111"/>
      <c r="K259" s="111"/>
      <c r="L259" s="187"/>
    </row>
    <row r="260" spans="1:12">
      <c r="A260" s="54" t="s">
        <v>199</v>
      </c>
      <c r="B260" s="52"/>
      <c r="C260" s="52"/>
      <c r="D260" s="52"/>
      <c r="E260" s="52"/>
      <c r="F260" s="52"/>
      <c r="G260" s="184">
        <v>555</v>
      </c>
      <c r="H260" s="185" t="s">
        <v>127</v>
      </c>
      <c r="I260" s="56" t="s">
        <v>200</v>
      </c>
      <c r="J260" s="111"/>
      <c r="K260" s="111"/>
      <c r="L260" s="188">
        <f>SUM(L261:L262)</f>
        <v>3260</v>
      </c>
    </row>
    <row r="261" spans="1:12">
      <c r="A261" s="291" t="s">
        <v>169</v>
      </c>
      <c r="B261" s="291"/>
      <c r="C261" s="291"/>
      <c r="D261" s="291"/>
      <c r="E261" s="291"/>
      <c r="F261" s="291"/>
      <c r="G261" s="178">
        <v>555</v>
      </c>
      <c r="H261" s="179" t="s">
        <v>127</v>
      </c>
      <c r="I261" s="80" t="s">
        <v>200</v>
      </c>
      <c r="J261" s="111">
        <v>5223201</v>
      </c>
      <c r="K261" s="111">
        <v>500</v>
      </c>
      <c r="L261" s="187">
        <v>3097</v>
      </c>
    </row>
    <row r="262" spans="1:12">
      <c r="A262" s="291" t="s">
        <v>170</v>
      </c>
      <c r="B262" s="291"/>
      <c r="C262" s="291"/>
      <c r="D262" s="291"/>
      <c r="E262" s="291"/>
      <c r="F262" s="291"/>
      <c r="G262" s="178">
        <v>555</v>
      </c>
      <c r="H262" s="179" t="s">
        <v>127</v>
      </c>
      <c r="I262" s="80" t="s">
        <v>200</v>
      </c>
      <c r="J262" s="111">
        <v>5223201</v>
      </c>
      <c r="K262" s="111">
        <v>500</v>
      </c>
      <c r="L262" s="187">
        <v>163</v>
      </c>
    </row>
    <row r="263" spans="1:12">
      <c r="A263" s="76"/>
      <c r="B263" s="52"/>
      <c r="C263" s="52"/>
      <c r="D263" s="52"/>
      <c r="E263" s="52"/>
      <c r="F263" s="52"/>
      <c r="G263" s="178"/>
      <c r="H263" s="179"/>
      <c r="I263" s="80"/>
      <c r="J263" s="111"/>
      <c r="K263" s="111"/>
      <c r="L263" s="187"/>
    </row>
    <row r="264" spans="1:12" hidden="1">
      <c r="A264" s="53" t="s">
        <v>202</v>
      </c>
      <c r="B264" s="52"/>
      <c r="C264" s="52"/>
      <c r="D264" s="52"/>
      <c r="E264" s="52"/>
      <c r="F264" s="52"/>
      <c r="G264" s="184">
        <v>555</v>
      </c>
      <c r="H264" s="185" t="s">
        <v>152</v>
      </c>
      <c r="I264" s="93" t="s">
        <v>142</v>
      </c>
      <c r="J264" s="111"/>
      <c r="K264" s="111"/>
      <c r="L264" s="188">
        <f>SUM(L265)</f>
        <v>0</v>
      </c>
    </row>
    <row r="265" spans="1:12" hidden="1">
      <c r="A265" s="76" t="s">
        <v>222</v>
      </c>
      <c r="B265" s="52"/>
      <c r="C265" s="52"/>
      <c r="D265" s="52"/>
      <c r="E265" s="52"/>
      <c r="F265" s="52"/>
      <c r="G265" s="178">
        <v>555</v>
      </c>
      <c r="H265" s="179" t="s">
        <v>152</v>
      </c>
      <c r="I265" s="191" t="s">
        <v>142</v>
      </c>
      <c r="J265" s="111">
        <v>3150214</v>
      </c>
      <c r="K265" s="111"/>
      <c r="L265" s="187">
        <f>SUM(L266)</f>
        <v>0</v>
      </c>
    </row>
    <row r="266" spans="1:12" hidden="1">
      <c r="A266" s="76" t="s">
        <v>156</v>
      </c>
      <c r="B266" s="52"/>
      <c r="C266" s="52"/>
      <c r="D266" s="52"/>
      <c r="E266" s="52"/>
      <c r="F266" s="52"/>
      <c r="G266" s="178">
        <v>555</v>
      </c>
      <c r="H266" s="179" t="s">
        <v>152</v>
      </c>
      <c r="I266" s="191" t="s">
        <v>142</v>
      </c>
      <c r="J266" s="111">
        <v>3150214</v>
      </c>
      <c r="K266" s="111">
        <v>500</v>
      </c>
      <c r="L266" s="187"/>
    </row>
    <row r="267" spans="1:12" hidden="1">
      <c r="A267" s="76" t="s">
        <v>156</v>
      </c>
      <c r="B267" s="52"/>
      <c r="C267" s="52"/>
      <c r="D267" s="52"/>
      <c r="E267" s="52"/>
      <c r="F267" s="52"/>
      <c r="G267" s="52"/>
      <c r="H267" s="182"/>
      <c r="I267" s="80"/>
      <c r="J267" s="111"/>
      <c r="K267" s="111"/>
      <c r="L267" s="183"/>
    </row>
    <row r="268" spans="1:12">
      <c r="A268" s="53" t="s">
        <v>151</v>
      </c>
      <c r="B268" s="52"/>
      <c r="C268" s="52"/>
      <c r="D268" s="52"/>
      <c r="E268" s="52"/>
      <c r="F268" s="52"/>
      <c r="G268" s="184">
        <v>555</v>
      </c>
      <c r="H268" s="185" t="s">
        <v>152</v>
      </c>
      <c r="I268" s="93" t="s">
        <v>121</v>
      </c>
      <c r="J268" s="111"/>
      <c r="K268" s="111"/>
      <c r="L268" s="188">
        <f>SUM(L269+L272)</f>
        <v>18591.900000000001</v>
      </c>
    </row>
    <row r="269" spans="1:12">
      <c r="A269" s="304" t="s">
        <v>153</v>
      </c>
      <c r="B269" s="291"/>
      <c r="C269" s="291"/>
      <c r="D269" s="291"/>
      <c r="E269" s="291"/>
      <c r="F269" s="291"/>
      <c r="G269" s="178">
        <v>555</v>
      </c>
      <c r="H269" s="179" t="s">
        <v>152</v>
      </c>
      <c r="I269" s="80" t="s">
        <v>121</v>
      </c>
      <c r="J269" s="111">
        <v>6550700</v>
      </c>
      <c r="K269" s="111"/>
      <c r="L269" s="187">
        <f>SUM(L270+L271)</f>
        <v>1410</v>
      </c>
    </row>
    <row r="270" spans="1:12" ht="31.5" customHeight="1">
      <c r="A270" s="314" t="s">
        <v>154</v>
      </c>
      <c r="B270" s="315"/>
      <c r="C270" s="315"/>
      <c r="D270" s="315"/>
      <c r="E270" s="315"/>
      <c r="F270" s="315"/>
      <c r="G270" s="178">
        <v>555</v>
      </c>
      <c r="H270" s="179" t="s">
        <v>152</v>
      </c>
      <c r="I270" s="80" t="s">
        <v>121</v>
      </c>
      <c r="J270" s="111">
        <v>6550700</v>
      </c>
      <c r="K270" s="80" t="s">
        <v>161</v>
      </c>
      <c r="L270" s="187">
        <v>1339.5</v>
      </c>
    </row>
    <row r="271" spans="1:12">
      <c r="A271" s="304" t="s">
        <v>156</v>
      </c>
      <c r="B271" s="291"/>
      <c r="C271" s="291"/>
      <c r="D271" s="291"/>
      <c r="E271" s="291"/>
      <c r="F271" s="291"/>
      <c r="G271" s="178">
        <v>555</v>
      </c>
      <c r="H271" s="179" t="s">
        <v>152</v>
      </c>
      <c r="I271" s="80" t="s">
        <v>121</v>
      </c>
      <c r="J271" s="111">
        <v>6550700</v>
      </c>
      <c r="K271" s="111">
        <v>500</v>
      </c>
      <c r="L271" s="187">
        <v>70.5</v>
      </c>
    </row>
    <row r="272" spans="1:12">
      <c r="A272" s="76" t="s">
        <v>157</v>
      </c>
      <c r="B272" s="52"/>
      <c r="C272" s="52"/>
      <c r="D272" s="52"/>
      <c r="E272" s="52"/>
      <c r="F272" s="52"/>
      <c r="G272" s="178">
        <v>555</v>
      </c>
      <c r="H272" s="179" t="s">
        <v>152</v>
      </c>
      <c r="I272" s="80" t="s">
        <v>121</v>
      </c>
      <c r="J272" s="111"/>
      <c r="K272" s="111"/>
      <c r="L272" s="187">
        <f>L273+L274+L275</f>
        <v>17181.900000000001</v>
      </c>
    </row>
    <row r="273" spans="1:12" ht="48" customHeight="1">
      <c r="A273" s="291" t="s">
        <v>235</v>
      </c>
      <c r="B273" s="291"/>
      <c r="C273" s="291"/>
      <c r="D273" s="291"/>
      <c r="E273" s="291"/>
      <c r="F273" s="291"/>
      <c r="G273" s="178">
        <v>555</v>
      </c>
      <c r="H273" s="179" t="s">
        <v>152</v>
      </c>
      <c r="I273" s="237" t="s">
        <v>121</v>
      </c>
      <c r="J273" s="238" t="s">
        <v>204</v>
      </c>
      <c r="K273" s="237" t="s">
        <v>155</v>
      </c>
      <c r="L273" s="187">
        <v>3703</v>
      </c>
    </row>
    <row r="274" spans="1:12" ht="49.5" customHeight="1">
      <c r="A274" s="291" t="s">
        <v>159</v>
      </c>
      <c r="B274" s="291"/>
      <c r="C274" s="291"/>
      <c r="D274" s="291"/>
      <c r="E274" s="291"/>
      <c r="F274" s="291"/>
      <c r="G274" s="111">
        <v>555</v>
      </c>
      <c r="H274" s="80" t="s">
        <v>152</v>
      </c>
      <c r="I274" s="191" t="s">
        <v>121</v>
      </c>
      <c r="J274" s="111" t="s">
        <v>160</v>
      </c>
      <c r="K274" s="80" t="s">
        <v>155</v>
      </c>
      <c r="L274" s="187">
        <v>11598.9</v>
      </c>
    </row>
    <row r="275" spans="1:12">
      <c r="A275" s="304" t="s">
        <v>156</v>
      </c>
      <c r="B275" s="291"/>
      <c r="C275" s="291"/>
      <c r="D275" s="291"/>
      <c r="E275" s="291"/>
      <c r="F275" s="291"/>
      <c r="G275" s="111">
        <v>555</v>
      </c>
      <c r="H275" s="80" t="s">
        <v>152</v>
      </c>
      <c r="I275" s="191" t="s">
        <v>121</v>
      </c>
      <c r="J275" s="111">
        <v>3500200</v>
      </c>
      <c r="K275" s="80" t="s">
        <v>161</v>
      </c>
      <c r="L275" s="187">
        <v>1880</v>
      </c>
    </row>
    <row r="276" spans="1:12">
      <c r="A276" s="76"/>
      <c r="B276" s="52"/>
      <c r="C276" s="52"/>
      <c r="D276" s="52"/>
      <c r="E276" s="52"/>
      <c r="F276" s="52"/>
      <c r="G276" s="111"/>
      <c r="H276" s="80"/>
      <c r="I276" s="191"/>
      <c r="J276" s="111"/>
      <c r="K276" s="80"/>
      <c r="L276" s="187"/>
    </row>
    <row r="277" spans="1:12">
      <c r="A277" s="53" t="s">
        <v>162</v>
      </c>
      <c r="B277" s="52"/>
      <c r="C277" s="52"/>
      <c r="D277" s="52"/>
      <c r="E277" s="52"/>
      <c r="F277" s="52"/>
      <c r="G277" s="88">
        <v>555</v>
      </c>
      <c r="H277" s="93" t="s">
        <v>152</v>
      </c>
      <c r="I277" s="192" t="s">
        <v>119</v>
      </c>
      <c r="J277" s="111"/>
      <c r="K277" s="80"/>
      <c r="L277" s="186">
        <f>SUM(L278)</f>
        <v>1728.9</v>
      </c>
    </row>
    <row r="278" spans="1:12">
      <c r="A278" s="312" t="s">
        <v>205</v>
      </c>
      <c r="B278" s="313"/>
      <c r="C278" s="313"/>
      <c r="D278" s="313"/>
      <c r="E278" s="313"/>
      <c r="F278" s="313"/>
      <c r="G278" s="111">
        <v>555</v>
      </c>
      <c r="H278" s="80" t="s">
        <v>152</v>
      </c>
      <c r="I278" s="191" t="s">
        <v>119</v>
      </c>
      <c r="J278" s="111">
        <v>3408302</v>
      </c>
      <c r="K278" s="80"/>
      <c r="L278" s="187">
        <f>SUM(L279)</f>
        <v>1728.9</v>
      </c>
    </row>
    <row r="279" spans="1:12">
      <c r="A279" s="76" t="s">
        <v>166</v>
      </c>
      <c r="B279" s="52"/>
      <c r="C279" s="52"/>
      <c r="D279" s="52"/>
      <c r="E279" s="52"/>
      <c r="F279" s="52"/>
      <c r="G279" s="111">
        <v>555</v>
      </c>
      <c r="H279" s="80" t="s">
        <v>152</v>
      </c>
      <c r="I279" s="191" t="s">
        <v>119</v>
      </c>
      <c r="J279" s="111">
        <v>3408302</v>
      </c>
      <c r="K279" s="80" t="s">
        <v>161</v>
      </c>
      <c r="L279" s="187">
        <v>1728.9</v>
      </c>
    </row>
    <row r="280" spans="1:12">
      <c r="A280" s="76"/>
      <c r="B280" s="52"/>
      <c r="C280" s="52"/>
      <c r="D280" s="52"/>
      <c r="E280" s="52"/>
      <c r="F280" s="52"/>
      <c r="G280" s="178"/>
      <c r="H280" s="179"/>
      <c r="I280" s="80"/>
      <c r="J280" s="111"/>
      <c r="K280" s="111"/>
      <c r="L280" s="187"/>
    </row>
    <row r="281" spans="1:12">
      <c r="A281" s="53" t="s">
        <v>164</v>
      </c>
      <c r="B281" s="52"/>
      <c r="C281" s="52"/>
      <c r="D281" s="52"/>
      <c r="E281" s="52"/>
      <c r="F281" s="52"/>
      <c r="G281" s="184">
        <v>555</v>
      </c>
      <c r="H281" s="185" t="s">
        <v>152</v>
      </c>
      <c r="I281" s="93" t="s">
        <v>142</v>
      </c>
      <c r="J281" s="111"/>
      <c r="K281" s="111"/>
      <c r="L281" s="188">
        <f>SUM(L282+L291+L292)</f>
        <v>8167.0999999999995</v>
      </c>
    </row>
    <row r="282" spans="1:12">
      <c r="A282" s="76" t="s">
        <v>164</v>
      </c>
      <c r="B282" s="52"/>
      <c r="C282" s="52"/>
      <c r="D282" s="52"/>
      <c r="E282" s="52"/>
      <c r="F282" s="52"/>
      <c r="G282" s="178">
        <v>555</v>
      </c>
      <c r="H282" s="179" t="s">
        <v>152</v>
      </c>
      <c r="I282" s="80" t="s">
        <v>142</v>
      </c>
      <c r="J282" s="111">
        <v>6000000</v>
      </c>
      <c r="K282" s="111"/>
      <c r="L282" s="187">
        <f>L284+L286+L287</f>
        <v>7663.7999999999993</v>
      </c>
    </row>
    <row r="283" spans="1:12">
      <c r="A283" s="76" t="s">
        <v>165</v>
      </c>
      <c r="B283" s="52"/>
      <c r="C283" s="52"/>
      <c r="D283" s="52"/>
      <c r="E283" s="52"/>
      <c r="F283" s="52"/>
      <c r="G283" s="193">
        <v>555</v>
      </c>
      <c r="H283" s="194" t="s">
        <v>152</v>
      </c>
      <c r="I283" s="80" t="s">
        <v>142</v>
      </c>
      <c r="J283" s="111">
        <v>6000100</v>
      </c>
      <c r="K283" s="111"/>
      <c r="L283" s="187">
        <f>SUM(L284)</f>
        <v>651.9</v>
      </c>
    </row>
    <row r="284" spans="1:12">
      <c r="A284" s="76" t="s">
        <v>166</v>
      </c>
      <c r="B284" s="52"/>
      <c r="C284" s="52"/>
      <c r="D284" s="52"/>
      <c r="E284" s="52"/>
      <c r="F284" s="52"/>
      <c r="G284" s="178">
        <v>555</v>
      </c>
      <c r="H284" s="179" t="s">
        <v>152</v>
      </c>
      <c r="I284" s="80" t="s">
        <v>142</v>
      </c>
      <c r="J284" s="111">
        <v>6000100</v>
      </c>
      <c r="K284" s="111">
        <v>500</v>
      </c>
      <c r="L284" s="187">
        <v>651.9</v>
      </c>
    </row>
    <row r="285" spans="1:12">
      <c r="A285" s="304" t="s">
        <v>223</v>
      </c>
      <c r="B285" s="291"/>
      <c r="C285" s="291"/>
      <c r="D285" s="291"/>
      <c r="E285" s="291"/>
      <c r="F285" s="52"/>
      <c r="G285" s="178">
        <v>555</v>
      </c>
      <c r="H285" s="179" t="s">
        <v>152</v>
      </c>
      <c r="I285" s="191" t="s">
        <v>142</v>
      </c>
      <c r="J285" s="195">
        <v>6000200</v>
      </c>
      <c r="K285" s="111"/>
      <c r="L285" s="187"/>
    </row>
    <row r="286" spans="1:12">
      <c r="A286" s="76" t="s">
        <v>166</v>
      </c>
      <c r="B286" s="52"/>
      <c r="C286" s="52"/>
      <c r="D286" s="52"/>
      <c r="E286" s="52"/>
      <c r="F286" s="52"/>
      <c r="G286" s="178">
        <v>555</v>
      </c>
      <c r="H286" s="179" t="s">
        <v>152</v>
      </c>
      <c r="I286" s="191" t="s">
        <v>142</v>
      </c>
      <c r="J286" s="195">
        <v>6000200</v>
      </c>
      <c r="K286" s="111">
        <v>500</v>
      </c>
      <c r="L286" s="187">
        <v>5635.2</v>
      </c>
    </row>
    <row r="287" spans="1:12">
      <c r="A287" s="304" t="s">
        <v>168</v>
      </c>
      <c r="B287" s="291"/>
      <c r="C287" s="291"/>
      <c r="D287" s="291"/>
      <c r="E287" s="291"/>
      <c r="F287" s="291"/>
      <c r="G287" s="189">
        <v>555</v>
      </c>
      <c r="H287" s="190" t="s">
        <v>152</v>
      </c>
      <c r="I287" s="191" t="s">
        <v>142</v>
      </c>
      <c r="J287" s="195">
        <v>6000500</v>
      </c>
      <c r="K287" s="111"/>
      <c r="L287" s="187">
        <f>L288+L290+L289</f>
        <v>1376.7</v>
      </c>
    </row>
    <row r="288" spans="1:12" hidden="1">
      <c r="A288" s="304"/>
      <c r="B288" s="291"/>
      <c r="C288" s="291"/>
      <c r="D288" s="291"/>
      <c r="E288" s="291"/>
      <c r="F288" s="291"/>
      <c r="G288" s="189"/>
      <c r="H288" s="190"/>
      <c r="I288" s="191"/>
      <c r="J288" s="195"/>
      <c r="K288" s="80"/>
      <c r="L288" s="187"/>
    </row>
    <row r="289" spans="1:12" hidden="1">
      <c r="A289" s="304"/>
      <c r="B289" s="291"/>
      <c r="C289" s="291"/>
      <c r="D289" s="291"/>
      <c r="E289" s="291"/>
      <c r="F289" s="291"/>
      <c r="G289" s="189"/>
      <c r="H289" s="190"/>
      <c r="I289" s="191"/>
      <c r="J289" s="195"/>
      <c r="K289" s="80"/>
      <c r="L289" s="187"/>
    </row>
    <row r="290" spans="1:12">
      <c r="A290" s="305" t="s">
        <v>166</v>
      </c>
      <c r="B290" s="306"/>
      <c r="C290" s="306"/>
      <c r="D290" s="306"/>
      <c r="E290" s="306"/>
      <c r="F290" s="306"/>
      <c r="G290" s="189">
        <v>555</v>
      </c>
      <c r="H290" s="190" t="s">
        <v>152</v>
      </c>
      <c r="I290" s="191" t="s">
        <v>142</v>
      </c>
      <c r="J290" s="195">
        <v>6000500</v>
      </c>
      <c r="K290" s="111">
        <v>500</v>
      </c>
      <c r="L290" s="187">
        <v>1376.7</v>
      </c>
    </row>
    <row r="291" spans="1:12">
      <c r="A291" s="305" t="s">
        <v>171</v>
      </c>
      <c r="B291" s="306"/>
      <c r="C291" s="306"/>
      <c r="D291" s="306"/>
      <c r="E291" s="306"/>
      <c r="F291" s="306"/>
      <c r="G291" s="189">
        <v>555</v>
      </c>
      <c r="H291" s="190" t="s">
        <v>152</v>
      </c>
      <c r="I291" s="191" t="s">
        <v>142</v>
      </c>
      <c r="J291" s="195">
        <v>5230112</v>
      </c>
      <c r="K291" s="80" t="s">
        <v>155</v>
      </c>
      <c r="L291" s="187">
        <v>478.1</v>
      </c>
    </row>
    <row r="292" spans="1:12">
      <c r="A292" s="305" t="s">
        <v>166</v>
      </c>
      <c r="B292" s="306"/>
      <c r="C292" s="306"/>
      <c r="D292" s="306"/>
      <c r="E292" s="306"/>
      <c r="F292" s="306"/>
      <c r="G292" s="178">
        <v>555</v>
      </c>
      <c r="H292" s="179" t="s">
        <v>152</v>
      </c>
      <c r="I292" s="80" t="s">
        <v>142</v>
      </c>
      <c r="J292" s="111">
        <v>5230112</v>
      </c>
      <c r="K292" s="111">
        <v>500</v>
      </c>
      <c r="L292" s="187">
        <v>25.2</v>
      </c>
    </row>
    <row r="293" spans="1:12">
      <c r="A293" s="76"/>
      <c r="B293" s="52"/>
      <c r="C293" s="52"/>
      <c r="D293" s="52"/>
      <c r="E293" s="52"/>
      <c r="F293" s="52"/>
      <c r="G293" s="111"/>
      <c r="H293" s="80"/>
      <c r="I293" s="80"/>
      <c r="J293" s="111"/>
      <c r="K293" s="111"/>
      <c r="L293" s="187"/>
    </row>
    <row r="294" spans="1:12">
      <c r="A294" s="53" t="s">
        <v>172</v>
      </c>
      <c r="B294" s="52"/>
      <c r="C294" s="52"/>
      <c r="D294" s="52"/>
      <c r="E294" s="52"/>
      <c r="F294" s="52"/>
      <c r="G294" s="196">
        <v>555</v>
      </c>
      <c r="H294" s="197" t="s">
        <v>140</v>
      </c>
      <c r="I294" s="93" t="s">
        <v>140</v>
      </c>
      <c r="J294" s="111"/>
      <c r="K294" s="111"/>
      <c r="L294" s="186">
        <f>SUM(L295)</f>
        <v>52.8</v>
      </c>
    </row>
    <row r="295" spans="1:12">
      <c r="A295" s="76" t="s">
        <v>173</v>
      </c>
      <c r="B295" s="52"/>
      <c r="C295" s="52"/>
      <c r="D295" s="52"/>
      <c r="E295" s="52"/>
      <c r="F295" s="52"/>
      <c r="G295" s="189">
        <v>555</v>
      </c>
      <c r="H295" s="190" t="s">
        <v>140</v>
      </c>
      <c r="I295" s="80" t="s">
        <v>140</v>
      </c>
      <c r="J295" s="111">
        <v>4310000</v>
      </c>
      <c r="K295" s="111"/>
      <c r="L295" s="187">
        <f>SUM(L297)</f>
        <v>52.8</v>
      </c>
    </row>
    <row r="296" spans="1:12">
      <c r="A296" s="76" t="s">
        <v>174</v>
      </c>
      <c r="B296" s="52"/>
      <c r="C296" s="52"/>
      <c r="D296" s="52"/>
      <c r="E296" s="52"/>
      <c r="F296" s="52"/>
      <c r="G296" s="52"/>
      <c r="H296" s="80" t="s">
        <v>140</v>
      </c>
      <c r="I296" s="80" t="s">
        <v>140</v>
      </c>
      <c r="J296" s="111">
        <v>4310100</v>
      </c>
      <c r="K296" s="111"/>
      <c r="L296" s="187">
        <f>SUM(L297)</f>
        <v>52.8</v>
      </c>
    </row>
    <row r="297" spans="1:12">
      <c r="A297" s="76" t="s">
        <v>166</v>
      </c>
      <c r="B297" s="52"/>
      <c r="C297" s="52"/>
      <c r="D297" s="52"/>
      <c r="E297" s="52"/>
      <c r="F297" s="52"/>
      <c r="G297" s="178">
        <v>555</v>
      </c>
      <c r="H297" s="179" t="s">
        <v>140</v>
      </c>
      <c r="I297" s="80" t="s">
        <v>140</v>
      </c>
      <c r="J297" s="111">
        <v>4310100</v>
      </c>
      <c r="K297" s="111">
        <v>500</v>
      </c>
      <c r="L297" s="187">
        <v>52.8</v>
      </c>
    </row>
    <row r="298" spans="1:12">
      <c r="A298" s="76"/>
      <c r="B298" s="52"/>
      <c r="C298" s="52"/>
      <c r="D298" s="52"/>
      <c r="E298" s="52"/>
      <c r="F298" s="52"/>
      <c r="G298" s="178"/>
      <c r="H298" s="179"/>
      <c r="I298" s="80"/>
      <c r="J298" s="111"/>
      <c r="K298" s="111"/>
      <c r="L298" s="187"/>
    </row>
    <row r="299" spans="1:12">
      <c r="A299" s="310" t="s">
        <v>175</v>
      </c>
      <c r="B299" s="311"/>
      <c r="C299" s="311"/>
      <c r="D299" s="311"/>
      <c r="E299" s="52"/>
      <c r="F299" s="52"/>
      <c r="G299" s="184">
        <v>555</v>
      </c>
      <c r="H299" s="185" t="s">
        <v>176</v>
      </c>
      <c r="I299" s="93" t="s">
        <v>121</v>
      </c>
      <c r="J299" s="111"/>
      <c r="K299" s="111"/>
      <c r="L299" s="188">
        <f>SUM(L300)</f>
        <v>300</v>
      </c>
    </row>
    <row r="300" spans="1:12">
      <c r="A300" s="304" t="s">
        <v>177</v>
      </c>
      <c r="B300" s="291"/>
      <c r="C300" s="291"/>
      <c r="D300" s="291"/>
      <c r="E300" s="52"/>
      <c r="F300" s="52"/>
      <c r="G300" s="178">
        <v>555</v>
      </c>
      <c r="H300" s="179" t="s">
        <v>176</v>
      </c>
      <c r="I300" s="191" t="s">
        <v>121</v>
      </c>
      <c r="J300" s="195">
        <v>4409900</v>
      </c>
      <c r="K300" s="111"/>
      <c r="L300" s="187">
        <f>SUM(L301)</f>
        <v>300</v>
      </c>
    </row>
    <row r="301" spans="1:12">
      <c r="A301" s="305" t="s">
        <v>178</v>
      </c>
      <c r="B301" s="306"/>
      <c r="C301" s="306"/>
      <c r="D301" s="306"/>
      <c r="E301" s="52"/>
      <c r="F301" s="52"/>
      <c r="G301" s="178">
        <v>555</v>
      </c>
      <c r="H301" s="179" t="s">
        <v>176</v>
      </c>
      <c r="I301" s="191" t="s">
        <v>121</v>
      </c>
      <c r="J301" s="111">
        <v>4409900</v>
      </c>
      <c r="K301" s="111" t="s">
        <v>179</v>
      </c>
      <c r="L301" s="187">
        <v>300</v>
      </c>
    </row>
    <row r="302" spans="1:12">
      <c r="A302" s="76"/>
      <c r="B302" s="52"/>
      <c r="C302" s="52"/>
      <c r="D302" s="52"/>
      <c r="E302" s="52"/>
      <c r="F302" s="52"/>
      <c r="G302" s="178"/>
      <c r="H302" s="179"/>
      <c r="I302" s="80"/>
      <c r="J302" s="111"/>
      <c r="K302" s="111"/>
      <c r="L302" s="187"/>
    </row>
    <row r="303" spans="1:12">
      <c r="A303" s="53" t="s">
        <v>180</v>
      </c>
      <c r="B303" s="52"/>
      <c r="C303" s="52"/>
      <c r="D303" s="52"/>
      <c r="E303" s="52"/>
      <c r="F303" s="52"/>
      <c r="G303" s="184">
        <v>555</v>
      </c>
      <c r="H303" s="185" t="s">
        <v>181</v>
      </c>
      <c r="I303" s="93" t="s">
        <v>152</v>
      </c>
      <c r="J303" s="111"/>
      <c r="K303" s="111"/>
      <c r="L303" s="186">
        <f>SUM(L305)</f>
        <v>438.6</v>
      </c>
    </row>
    <row r="304" spans="1:12">
      <c r="A304" s="76" t="s">
        <v>208</v>
      </c>
      <c r="B304" s="52"/>
      <c r="C304" s="52"/>
      <c r="D304" s="52"/>
      <c r="E304" s="52"/>
      <c r="F304" s="52"/>
      <c r="G304" s="189"/>
      <c r="H304" s="190"/>
      <c r="I304" s="80"/>
      <c r="J304" s="111"/>
      <c r="K304" s="111"/>
      <c r="L304" s="187"/>
    </row>
    <row r="305" spans="1:12">
      <c r="A305" s="304" t="s">
        <v>182</v>
      </c>
      <c r="B305" s="291"/>
      <c r="C305" s="291"/>
      <c r="D305" s="291"/>
      <c r="E305" s="291"/>
      <c r="F305" s="291"/>
      <c r="G305" s="189">
        <v>555</v>
      </c>
      <c r="H305" s="190" t="s">
        <v>181</v>
      </c>
      <c r="I305" s="80" t="s">
        <v>152</v>
      </c>
      <c r="J305" s="111">
        <v>5129700</v>
      </c>
      <c r="K305" s="111"/>
      <c r="L305" s="187">
        <f>SUM(L306)</f>
        <v>438.6</v>
      </c>
    </row>
    <row r="306" spans="1:12">
      <c r="A306" s="76" t="s">
        <v>166</v>
      </c>
      <c r="B306" s="52"/>
      <c r="C306" s="52"/>
      <c r="D306" s="52"/>
      <c r="E306" s="52"/>
      <c r="F306" s="52"/>
      <c r="G306" s="111">
        <v>555</v>
      </c>
      <c r="H306" s="80" t="s">
        <v>181</v>
      </c>
      <c r="I306" s="80" t="s">
        <v>152</v>
      </c>
      <c r="J306" s="111">
        <v>5129700</v>
      </c>
      <c r="K306" s="111">
        <v>500</v>
      </c>
      <c r="L306" s="187">
        <v>438.6</v>
      </c>
    </row>
    <row r="307" spans="1:12">
      <c r="A307" s="76"/>
      <c r="B307" s="52"/>
      <c r="C307" s="52"/>
      <c r="D307" s="52"/>
      <c r="E307" s="52"/>
      <c r="F307" s="52"/>
      <c r="G307" s="178"/>
      <c r="H307" s="179"/>
      <c r="I307" s="80"/>
      <c r="J307" s="111"/>
      <c r="K307" s="111"/>
      <c r="L307" s="183"/>
    </row>
    <row r="308" spans="1:12">
      <c r="A308" s="53" t="s">
        <v>183</v>
      </c>
      <c r="B308" s="52"/>
      <c r="C308" s="52"/>
      <c r="D308" s="52"/>
      <c r="E308" s="52"/>
      <c r="F308" s="52"/>
      <c r="G308" s="184">
        <v>555</v>
      </c>
      <c r="H308" s="185" t="s">
        <v>184</v>
      </c>
      <c r="I308" s="93" t="s">
        <v>121</v>
      </c>
      <c r="J308" s="111"/>
      <c r="K308" s="111"/>
      <c r="L308" s="198">
        <f>SUM(L309)</f>
        <v>40.799999999999997</v>
      </c>
    </row>
    <row r="309" spans="1:12">
      <c r="A309" s="76" t="s">
        <v>185</v>
      </c>
      <c r="B309" s="52"/>
      <c r="C309" s="52"/>
      <c r="D309" s="52"/>
      <c r="E309" s="52"/>
      <c r="F309" s="52"/>
      <c r="G309" s="111">
        <v>555</v>
      </c>
      <c r="H309" s="80" t="s">
        <v>184</v>
      </c>
      <c r="I309" s="80"/>
      <c r="J309" s="111">
        <v>4900000</v>
      </c>
      <c r="K309" s="111"/>
      <c r="L309" s="183">
        <f>SUM(L312)</f>
        <v>40.799999999999997</v>
      </c>
    </row>
    <row r="310" spans="1:12">
      <c r="A310" s="76" t="s">
        <v>186</v>
      </c>
      <c r="B310" s="52"/>
      <c r="C310" s="52"/>
      <c r="D310" s="52"/>
      <c r="E310" s="52"/>
      <c r="F310" s="52"/>
      <c r="G310" s="178"/>
      <c r="H310" s="179"/>
      <c r="I310" s="80"/>
      <c r="J310" s="111"/>
      <c r="K310" s="111"/>
      <c r="L310" s="183"/>
    </row>
    <row r="311" spans="1:12">
      <c r="A311" s="76" t="s">
        <v>187</v>
      </c>
      <c r="B311" s="52"/>
      <c r="C311" s="52"/>
      <c r="D311" s="52"/>
      <c r="E311" s="52"/>
      <c r="F311" s="52"/>
      <c r="G311" s="178">
        <v>555</v>
      </c>
      <c r="H311" s="179" t="s">
        <v>184</v>
      </c>
      <c r="I311" s="80" t="s">
        <v>121</v>
      </c>
      <c r="J311" s="111">
        <v>4910100</v>
      </c>
      <c r="K311" s="111"/>
      <c r="L311" s="183"/>
    </row>
    <row r="312" spans="1:12">
      <c r="A312" s="76" t="s">
        <v>166</v>
      </c>
      <c r="B312" s="52"/>
      <c r="C312" s="52"/>
      <c r="D312" s="52"/>
      <c r="E312" s="52"/>
      <c r="F312" s="52"/>
      <c r="G312" s="193">
        <v>555</v>
      </c>
      <c r="H312" s="194" t="s">
        <v>184</v>
      </c>
      <c r="I312" s="80" t="s">
        <v>121</v>
      </c>
      <c r="J312" s="111">
        <v>4910100</v>
      </c>
      <c r="K312" s="80" t="s">
        <v>188</v>
      </c>
      <c r="L312" s="183">
        <v>40.799999999999997</v>
      </c>
    </row>
    <row r="313" spans="1:12">
      <c r="A313" s="76"/>
      <c r="B313" s="52"/>
      <c r="C313" s="52"/>
      <c r="D313" s="52"/>
      <c r="E313" s="52"/>
      <c r="F313" s="52"/>
      <c r="G313" s="52"/>
      <c r="H313" s="182"/>
      <c r="I313" s="182"/>
      <c r="J313" s="111"/>
      <c r="K313" s="111"/>
      <c r="L313" s="183"/>
    </row>
    <row r="314" spans="1:12">
      <c r="A314" s="76"/>
      <c r="B314" s="52"/>
      <c r="C314" s="52"/>
      <c r="D314" s="52"/>
      <c r="E314" s="52"/>
      <c r="F314" s="52"/>
      <c r="G314" s="120"/>
      <c r="H314" s="199"/>
      <c r="I314" s="182"/>
      <c r="J314" s="111"/>
      <c r="K314" s="111"/>
      <c r="L314" s="183"/>
    </row>
    <row r="315" spans="1:12" ht="16.5" thickBot="1">
      <c r="A315" s="114"/>
      <c r="B315" s="115" t="s">
        <v>189</v>
      </c>
      <c r="C315" s="116"/>
      <c r="D315" s="116"/>
      <c r="E315" s="116"/>
      <c r="F315" s="116"/>
      <c r="G315" s="200"/>
      <c r="H315" s="201"/>
      <c r="I315" s="202"/>
      <c r="J315" s="203"/>
      <c r="K315" s="203"/>
      <c r="L315" s="204">
        <f>L231+L237+L245+L249+L254+L260+L268+L277+L281+L294+L299+L303+L308</f>
        <v>36070.80000000001</v>
      </c>
    </row>
    <row r="317" spans="1:12">
      <c r="B317" s="122" t="s">
        <v>237</v>
      </c>
      <c r="C317" s="122"/>
      <c r="D317" s="122"/>
      <c r="E317" s="122"/>
      <c r="F317" s="122"/>
      <c r="G317" s="122"/>
      <c r="H317" s="122"/>
      <c r="I317" s="122"/>
    </row>
    <row r="318" spans="1:12">
      <c r="B318" s="122" t="s">
        <v>94</v>
      </c>
      <c r="C318" s="122"/>
      <c r="D318" s="122"/>
      <c r="E318" s="122"/>
      <c r="F318" s="122"/>
      <c r="G318" s="122"/>
      <c r="H318" s="122"/>
      <c r="I318" s="122"/>
    </row>
    <row r="319" spans="1:12">
      <c r="B319" s="122" t="s">
        <v>3</v>
      </c>
      <c r="C319" s="122"/>
      <c r="D319" s="122"/>
      <c r="E319" s="122"/>
      <c r="F319" s="122"/>
      <c r="G319" s="122"/>
      <c r="H319" s="122"/>
      <c r="I319" s="122" t="s">
        <v>95</v>
      </c>
    </row>
    <row r="321" spans="1:14">
      <c r="F321" s="123"/>
      <c r="G321" s="123"/>
      <c r="H321" s="123"/>
      <c r="I321" s="123"/>
      <c r="J321" s="123"/>
      <c r="K321" s="123"/>
      <c r="L321" s="123"/>
      <c r="M321" s="123"/>
    </row>
    <row r="322" spans="1:14">
      <c r="A322" s="122"/>
      <c r="B322" s="122"/>
      <c r="C322" s="122"/>
      <c r="D322" s="122"/>
      <c r="E322" s="122"/>
      <c r="F322" s="122"/>
      <c r="G322" s="122"/>
      <c r="H322" s="122"/>
      <c r="I322" s="307"/>
      <c r="J322" s="307"/>
      <c r="K322" s="307"/>
      <c r="L322" s="307"/>
      <c r="M322" s="123"/>
    </row>
    <row r="323" spans="1:14">
      <c r="A323" s="293" t="s">
        <v>209</v>
      </c>
      <c r="B323" s="293"/>
      <c r="C323" s="293"/>
      <c r="D323" s="293"/>
      <c r="E323" s="293"/>
      <c r="F323" s="293"/>
      <c r="G323" s="293"/>
      <c r="H323" s="293"/>
      <c r="I323" s="293"/>
      <c r="J323" s="293"/>
      <c r="K323" s="293"/>
      <c r="L323" s="293"/>
      <c r="M323" s="205"/>
    </row>
    <row r="324" spans="1:14">
      <c r="A324" s="277" t="s">
        <v>99</v>
      </c>
      <c r="B324" s="277"/>
      <c r="C324" s="277"/>
      <c r="D324" s="277"/>
      <c r="E324" s="277"/>
      <c r="F324" s="277"/>
      <c r="G324" s="277"/>
      <c r="H324" s="277"/>
      <c r="I324" s="277"/>
      <c r="J324" s="277"/>
      <c r="K324" s="277"/>
      <c r="L324" s="277"/>
      <c r="M324" s="205"/>
    </row>
    <row r="325" spans="1:14">
      <c r="A325" s="277" t="s">
        <v>240</v>
      </c>
      <c r="B325" s="277"/>
      <c r="C325" s="277"/>
      <c r="D325" s="277"/>
      <c r="E325" s="277"/>
      <c r="F325" s="277"/>
      <c r="G325" s="277"/>
      <c r="H325" s="277"/>
      <c r="I325" s="277"/>
      <c r="J325" s="277"/>
      <c r="K325" s="277"/>
      <c r="L325" s="277"/>
      <c r="M325" s="205"/>
    </row>
    <row r="326" spans="1:14">
      <c r="A326" s="41"/>
      <c r="B326" s="42"/>
      <c r="C326" s="42"/>
      <c r="D326" s="278" t="s">
        <v>101</v>
      </c>
      <c r="E326" s="278"/>
      <c r="F326" s="278"/>
      <c r="G326" s="278"/>
      <c r="H326" s="278"/>
      <c r="I326" s="278"/>
      <c r="J326" s="278"/>
      <c r="K326" s="278"/>
      <c r="L326" s="278"/>
      <c r="M326" s="206"/>
    </row>
    <row r="327" spans="1:14">
      <c r="A327" s="278" t="s">
        <v>242</v>
      </c>
      <c r="B327" s="278"/>
      <c r="C327" s="278"/>
      <c r="D327" s="278"/>
      <c r="E327" s="278"/>
      <c r="F327" s="278"/>
      <c r="G327" s="278"/>
      <c r="H327" s="278"/>
      <c r="I327" s="278"/>
      <c r="J327" s="278"/>
      <c r="K327" s="278"/>
      <c r="L327" s="278"/>
    </row>
    <row r="328" spans="1:14">
      <c r="A328" s="207"/>
      <c r="B328" s="207"/>
      <c r="C328" s="207"/>
      <c r="D328" s="207"/>
      <c r="E328" s="207"/>
      <c r="F328" s="207"/>
      <c r="G328" s="207"/>
      <c r="H328" s="207"/>
      <c r="I328" s="207"/>
      <c r="J328" s="207"/>
      <c r="K328" s="207"/>
      <c r="L328" s="207"/>
    </row>
    <row r="329" spans="1:14">
      <c r="K329" s="308" t="s">
        <v>224</v>
      </c>
      <c r="L329" s="308"/>
      <c r="M329" s="123"/>
    </row>
    <row r="330" spans="1:14">
      <c r="A330" s="309" t="s">
        <v>225</v>
      </c>
      <c r="B330" s="309"/>
      <c r="C330" s="309"/>
      <c r="D330" s="309"/>
      <c r="E330" s="309"/>
      <c r="F330" s="309"/>
      <c r="G330" s="309"/>
      <c r="H330" s="309"/>
      <c r="I330" s="309"/>
      <c r="J330" s="309"/>
      <c r="K330" s="309"/>
      <c r="L330" s="309"/>
      <c r="M330" s="125"/>
      <c r="N330" s="125"/>
    </row>
    <row r="331" spans="1:14">
      <c r="A331" s="309" t="s">
        <v>212</v>
      </c>
      <c r="B331" s="309"/>
      <c r="C331" s="309"/>
      <c r="D331" s="309"/>
      <c r="E331" s="309"/>
      <c r="F331" s="309"/>
      <c r="G331" s="309"/>
      <c r="H331" s="309"/>
      <c r="I331" s="309"/>
      <c r="J331" s="309"/>
      <c r="K331" s="309"/>
      <c r="L331" s="309"/>
      <c r="M331" s="125"/>
      <c r="N331" s="125"/>
    </row>
    <row r="332" spans="1:14">
      <c r="A332" s="288" t="s">
        <v>226</v>
      </c>
      <c r="B332" s="288"/>
      <c r="C332" s="288"/>
      <c r="D332" s="288"/>
      <c r="E332" s="288"/>
      <c r="F332" s="288"/>
      <c r="G332" s="288"/>
      <c r="H332" s="288"/>
      <c r="I332" s="288"/>
      <c r="J332" s="288"/>
      <c r="K332" s="288"/>
      <c r="L332" s="288"/>
    </row>
    <row r="333" spans="1:14" ht="16.5" thickBot="1"/>
    <row r="334" spans="1:14" ht="16.5" thickBot="1">
      <c r="A334" s="298" t="s">
        <v>108</v>
      </c>
      <c r="B334" s="299"/>
      <c r="C334" s="299"/>
      <c r="D334" s="299"/>
      <c r="E334" s="299"/>
      <c r="F334" s="300"/>
      <c r="G334" s="279" t="s">
        <v>227</v>
      </c>
      <c r="H334" s="280"/>
      <c r="I334" s="280"/>
      <c r="J334" s="280"/>
      <c r="K334" s="281"/>
      <c r="L334" s="282" t="s">
        <v>228</v>
      </c>
      <c r="M334" s="283"/>
      <c r="N334" s="111"/>
    </row>
    <row r="335" spans="1:14" ht="77.25" thickBot="1">
      <c r="A335" s="301"/>
      <c r="B335" s="302"/>
      <c r="C335" s="302"/>
      <c r="D335" s="302"/>
      <c r="E335" s="302"/>
      <c r="F335" s="303"/>
      <c r="G335" s="208" t="s">
        <v>229</v>
      </c>
      <c r="H335" s="209" t="s">
        <v>216</v>
      </c>
      <c r="I335" s="208" t="s">
        <v>217</v>
      </c>
      <c r="J335" s="209" t="s">
        <v>218</v>
      </c>
      <c r="K335" s="210" t="s">
        <v>219</v>
      </c>
      <c r="L335" s="211">
        <v>2013</v>
      </c>
      <c r="M335" s="211">
        <v>2014</v>
      </c>
      <c r="N335" s="52"/>
    </row>
    <row r="336" spans="1:14" ht="35.25" customHeight="1">
      <c r="A336" s="284" t="s">
        <v>220</v>
      </c>
      <c r="B336" s="285"/>
      <c r="C336" s="285"/>
      <c r="D336" s="285"/>
      <c r="E336" s="285"/>
      <c r="F336" s="285"/>
      <c r="G336" s="212">
        <v>555</v>
      </c>
      <c r="H336" s="213"/>
      <c r="I336" s="214"/>
      <c r="J336" s="136"/>
      <c r="K336" s="215"/>
      <c r="L336" s="147"/>
      <c r="M336" s="128"/>
      <c r="N336" s="52"/>
    </row>
    <row r="337" spans="1:14">
      <c r="A337" s="137" t="s">
        <v>116</v>
      </c>
      <c r="B337" s="138"/>
      <c r="C337" s="138"/>
      <c r="D337" s="138"/>
      <c r="E337" s="138"/>
      <c r="F337" s="139"/>
      <c r="G337" s="139"/>
      <c r="H337" s="148"/>
      <c r="I337" s="144"/>
      <c r="J337" s="141"/>
      <c r="K337" s="154"/>
      <c r="L337" s="147"/>
      <c r="M337" s="147"/>
    </row>
    <row r="338" spans="1:14">
      <c r="A338" s="137" t="s">
        <v>117</v>
      </c>
      <c r="B338" s="138"/>
      <c r="C338" s="138"/>
      <c r="D338" s="138"/>
      <c r="E338" s="138"/>
      <c r="F338" s="139"/>
      <c r="G338" s="216">
        <v>555</v>
      </c>
      <c r="H338" s="149" t="s">
        <v>121</v>
      </c>
      <c r="I338" s="140" t="s">
        <v>119</v>
      </c>
      <c r="J338" s="141"/>
      <c r="K338" s="154"/>
      <c r="L338" s="142">
        <f>SUM(L339)</f>
        <v>334.2</v>
      </c>
      <c r="M338" s="142">
        <f>SUM(M339)</f>
        <v>334.2</v>
      </c>
      <c r="N338" s="217"/>
    </row>
    <row r="339" spans="1:14">
      <c r="A339" s="143" t="s">
        <v>120</v>
      </c>
      <c r="B339" s="139"/>
      <c r="C339" s="139"/>
      <c r="D339" s="139"/>
      <c r="E339" s="139"/>
      <c r="F339" s="139"/>
      <c r="G339" s="141">
        <v>555</v>
      </c>
      <c r="H339" s="144" t="s">
        <v>121</v>
      </c>
      <c r="I339" s="144" t="s">
        <v>119</v>
      </c>
      <c r="J339" s="141" t="s">
        <v>122</v>
      </c>
      <c r="K339" s="154"/>
      <c r="L339" s="146">
        <f>SUM(L340)</f>
        <v>334.2</v>
      </c>
      <c r="M339" s="146">
        <f>SUM(M340)</f>
        <v>334.2</v>
      </c>
      <c r="N339" s="218"/>
    </row>
    <row r="340" spans="1:14">
      <c r="A340" s="143" t="s">
        <v>156</v>
      </c>
      <c r="B340" s="139"/>
      <c r="C340" s="139"/>
      <c r="D340" s="139"/>
      <c r="E340" s="139"/>
      <c r="F340" s="139"/>
      <c r="G340" s="141">
        <v>555</v>
      </c>
      <c r="H340" s="144" t="s">
        <v>121</v>
      </c>
      <c r="I340" s="144" t="s">
        <v>119</v>
      </c>
      <c r="J340" s="141" t="s">
        <v>122</v>
      </c>
      <c r="K340" s="154">
        <v>500</v>
      </c>
      <c r="L340" s="146">
        <v>334.2</v>
      </c>
      <c r="M340" s="146">
        <v>334.2</v>
      </c>
      <c r="N340" s="218"/>
    </row>
    <row r="341" spans="1:14">
      <c r="A341" s="143"/>
      <c r="B341" s="139"/>
      <c r="C341" s="139"/>
      <c r="D341" s="139"/>
      <c r="E341" s="139"/>
      <c r="F341" s="139"/>
      <c r="G341" s="139"/>
      <c r="H341" s="148"/>
      <c r="I341" s="144"/>
      <c r="J341" s="141"/>
      <c r="K341" s="154"/>
      <c r="L341" s="147"/>
      <c r="M341" s="147"/>
    </row>
    <row r="342" spans="1:14">
      <c r="A342" s="137" t="s">
        <v>124</v>
      </c>
      <c r="B342" s="138"/>
      <c r="C342" s="138"/>
      <c r="D342" s="138"/>
      <c r="E342" s="138"/>
      <c r="F342" s="138"/>
      <c r="G342" s="138"/>
      <c r="H342" s="150"/>
      <c r="I342" s="144"/>
      <c r="J342" s="141"/>
      <c r="K342" s="154"/>
      <c r="L342" s="147"/>
      <c r="M342" s="147"/>
    </row>
    <row r="343" spans="1:14">
      <c r="A343" s="137" t="s">
        <v>125</v>
      </c>
      <c r="B343" s="138"/>
      <c r="C343" s="138"/>
      <c r="D343" s="138"/>
      <c r="E343" s="138"/>
      <c r="F343" s="138"/>
      <c r="G343" s="138"/>
      <c r="H343" s="150"/>
      <c r="I343" s="144"/>
      <c r="J343" s="141"/>
      <c r="K343" s="154"/>
      <c r="L343" s="147"/>
      <c r="M343" s="147"/>
    </row>
    <row r="344" spans="1:14">
      <c r="A344" s="137" t="s">
        <v>197</v>
      </c>
      <c r="B344" s="138"/>
      <c r="C344" s="138"/>
      <c r="D344" s="138"/>
      <c r="E344" s="138"/>
      <c r="F344" s="138"/>
      <c r="G344" s="216">
        <v>555</v>
      </c>
      <c r="H344" s="149" t="s">
        <v>121</v>
      </c>
      <c r="I344" s="140" t="s">
        <v>127</v>
      </c>
      <c r="J344" s="141"/>
      <c r="K344" s="154"/>
      <c r="L344" s="142">
        <f>SUM(L348)</f>
        <v>2882.7</v>
      </c>
      <c r="M344" s="142">
        <f>SUM(M348)</f>
        <v>2882.7</v>
      </c>
    </row>
    <row r="345" spans="1:14">
      <c r="B345" s="139"/>
      <c r="C345" s="139"/>
      <c r="D345" s="139"/>
      <c r="E345" s="139"/>
      <c r="F345" s="139"/>
      <c r="L345" s="57"/>
      <c r="M345" s="57"/>
      <c r="N345" s="217"/>
    </row>
    <row r="346" spans="1:14">
      <c r="A346" s="143" t="s">
        <v>128</v>
      </c>
      <c r="B346" s="139"/>
      <c r="C346" s="139"/>
      <c r="D346" s="139"/>
      <c r="E346" s="139"/>
      <c r="F346" s="139"/>
      <c r="G346" s="139"/>
      <c r="H346" s="148"/>
      <c r="I346" s="144"/>
      <c r="J346" s="141"/>
      <c r="K346" s="154"/>
      <c r="L346" s="146"/>
      <c r="M346" s="146"/>
      <c r="N346" s="218"/>
    </row>
    <row r="347" spans="1:14">
      <c r="A347" s="143" t="s">
        <v>129</v>
      </c>
      <c r="B347" s="139"/>
      <c r="C347" s="139"/>
      <c r="D347" s="139"/>
      <c r="E347" s="139"/>
      <c r="F347" s="139"/>
      <c r="G347" s="139"/>
      <c r="H347" s="148"/>
      <c r="I347" s="144"/>
      <c r="J347" s="141"/>
      <c r="K347" s="154"/>
      <c r="L347" s="147"/>
      <c r="M347" s="147"/>
    </row>
    <row r="348" spans="1:14">
      <c r="A348" s="143" t="s">
        <v>130</v>
      </c>
      <c r="B348" s="139"/>
      <c r="C348" s="139"/>
      <c r="D348" s="139"/>
      <c r="E348" s="139"/>
      <c r="F348" s="139"/>
      <c r="G348" s="141">
        <v>555</v>
      </c>
      <c r="H348" s="144" t="s">
        <v>121</v>
      </c>
      <c r="I348" s="144" t="s">
        <v>127</v>
      </c>
      <c r="J348" s="141" t="s">
        <v>131</v>
      </c>
      <c r="K348" s="154"/>
      <c r="L348" s="146">
        <f>SUM(L350)</f>
        <v>2882.7</v>
      </c>
      <c r="M348" s="146">
        <f>SUM(M350)</f>
        <v>2882.7</v>
      </c>
      <c r="N348" s="218"/>
    </row>
    <row r="349" spans="1:14">
      <c r="A349" s="143" t="s">
        <v>132</v>
      </c>
      <c r="B349" s="139"/>
      <c r="C349" s="139"/>
      <c r="D349" s="139"/>
      <c r="E349" s="139"/>
      <c r="F349" s="139"/>
      <c r="G349" s="141">
        <v>555</v>
      </c>
      <c r="H349" s="144" t="s">
        <v>121</v>
      </c>
      <c r="I349" s="144" t="s">
        <v>127</v>
      </c>
      <c r="J349" s="141" t="s">
        <v>133</v>
      </c>
      <c r="K349" s="154"/>
      <c r="L349" s="146"/>
      <c r="M349" s="146"/>
      <c r="N349" s="218"/>
    </row>
    <row r="350" spans="1:14">
      <c r="A350" s="143" t="s">
        <v>156</v>
      </c>
      <c r="B350" s="139"/>
      <c r="C350" s="139"/>
      <c r="D350" s="139"/>
      <c r="E350" s="139"/>
      <c r="F350" s="139"/>
      <c r="G350" s="141">
        <v>555</v>
      </c>
      <c r="H350" s="144" t="s">
        <v>121</v>
      </c>
      <c r="I350" s="144" t="s">
        <v>127</v>
      </c>
      <c r="J350" s="141" t="s">
        <v>133</v>
      </c>
      <c r="K350" s="154">
        <v>500</v>
      </c>
      <c r="L350" s="146">
        <v>2882.7</v>
      </c>
      <c r="M350" s="146">
        <v>2882.7</v>
      </c>
      <c r="N350" s="218"/>
    </row>
    <row r="351" spans="1:14">
      <c r="A351" s="143"/>
      <c r="B351" s="139"/>
      <c r="C351" s="139"/>
      <c r="D351" s="139"/>
      <c r="E351" s="139"/>
      <c r="F351" s="139"/>
      <c r="G351" s="139"/>
      <c r="H351" s="148"/>
      <c r="I351" s="144"/>
      <c r="J351" s="141"/>
      <c r="K351" s="154"/>
      <c r="L351" s="147"/>
      <c r="M351" s="147"/>
    </row>
    <row r="352" spans="1:14">
      <c r="A352" s="137" t="s">
        <v>134</v>
      </c>
      <c r="B352" s="139"/>
      <c r="C352" s="139"/>
      <c r="D352" s="139"/>
      <c r="E352" s="139"/>
      <c r="F352" s="139"/>
      <c r="G352" s="139"/>
      <c r="H352" s="148"/>
      <c r="I352" s="144"/>
      <c r="J352" s="141"/>
      <c r="K352" s="154"/>
      <c r="L352" s="147"/>
      <c r="M352" s="147"/>
    </row>
    <row r="353" spans="1:14">
      <c r="A353" s="137" t="s">
        <v>136</v>
      </c>
      <c r="B353" s="139"/>
      <c r="C353" s="139"/>
      <c r="D353" s="139"/>
      <c r="E353" s="139"/>
      <c r="F353" s="139"/>
      <c r="G353" s="164">
        <v>555</v>
      </c>
      <c r="H353" s="148" t="s">
        <v>121</v>
      </c>
      <c r="I353" s="144" t="s">
        <v>135</v>
      </c>
      <c r="J353" s="141"/>
      <c r="K353" s="154"/>
      <c r="L353" s="167">
        <f>L355</f>
        <v>40.1</v>
      </c>
      <c r="M353" s="167">
        <f>M355</f>
        <v>40.1</v>
      </c>
    </row>
    <row r="354" spans="1:14">
      <c r="A354" s="143" t="s">
        <v>137</v>
      </c>
      <c r="B354" s="139"/>
      <c r="C354" s="139"/>
      <c r="D354" s="139"/>
      <c r="E354" s="139"/>
      <c r="F354" s="139"/>
      <c r="G354" s="139"/>
      <c r="H354" s="148"/>
      <c r="I354" s="144"/>
      <c r="J354" s="141"/>
      <c r="K354" s="154"/>
      <c r="L354" s="147"/>
      <c r="M354" s="147"/>
    </row>
    <row r="355" spans="1:14">
      <c r="A355" s="143" t="s">
        <v>138</v>
      </c>
      <c r="B355" s="139"/>
      <c r="C355" s="139"/>
      <c r="D355" s="139"/>
      <c r="E355" s="139"/>
      <c r="F355" s="139"/>
      <c r="G355" s="139">
        <v>555</v>
      </c>
      <c r="H355" s="148" t="s">
        <v>121</v>
      </c>
      <c r="I355" s="144" t="s">
        <v>135</v>
      </c>
      <c r="J355" s="144" t="s">
        <v>139</v>
      </c>
      <c r="K355" s="154">
        <v>500</v>
      </c>
      <c r="L355" s="147">
        <v>40.1</v>
      </c>
      <c r="M355" s="147">
        <v>40.1</v>
      </c>
    </row>
    <row r="356" spans="1:14">
      <c r="A356" s="143"/>
      <c r="B356" s="139"/>
      <c r="C356" s="139"/>
      <c r="D356" s="139"/>
      <c r="E356" s="139"/>
      <c r="F356" s="139"/>
      <c r="G356" s="139"/>
      <c r="H356" s="148"/>
      <c r="I356" s="144"/>
      <c r="J356" s="141"/>
      <c r="K356" s="154"/>
      <c r="L356" s="147"/>
      <c r="M356" s="147"/>
    </row>
    <row r="357" spans="1:14">
      <c r="A357" s="137" t="s">
        <v>141</v>
      </c>
      <c r="B357" s="139"/>
      <c r="C357" s="139"/>
      <c r="D357" s="139"/>
      <c r="E357" s="139"/>
      <c r="F357" s="139"/>
      <c r="G357" s="216">
        <v>555</v>
      </c>
      <c r="H357" s="149" t="s">
        <v>119</v>
      </c>
      <c r="I357" s="140" t="s">
        <v>142</v>
      </c>
      <c r="J357" s="141"/>
      <c r="K357" s="154"/>
      <c r="L357" s="142">
        <f>SUM(L359)</f>
        <v>161.22999999999999</v>
      </c>
      <c r="M357" s="142">
        <f>SUM(M359)</f>
        <v>161.22999999999999</v>
      </c>
      <c r="N357" s="217"/>
    </row>
    <row r="358" spans="1:14">
      <c r="A358" s="143" t="s">
        <v>143</v>
      </c>
      <c r="B358" s="139"/>
      <c r="C358" s="139"/>
      <c r="D358" s="139"/>
      <c r="E358" s="139"/>
      <c r="F358" s="139"/>
      <c r="G358" s="139"/>
      <c r="H358" s="148"/>
      <c r="I358" s="140"/>
      <c r="J358" s="141"/>
      <c r="K358" s="154"/>
      <c r="L358" s="142"/>
      <c r="M358" s="142"/>
      <c r="N358" s="217"/>
    </row>
    <row r="359" spans="1:14">
      <c r="A359" s="143" t="s">
        <v>144</v>
      </c>
      <c r="B359" s="139"/>
      <c r="C359" s="139"/>
      <c r="D359" s="139"/>
      <c r="E359" s="139"/>
      <c r="F359" s="139"/>
      <c r="G359" s="141">
        <v>555</v>
      </c>
      <c r="H359" s="144" t="s">
        <v>119</v>
      </c>
      <c r="I359" s="144" t="s">
        <v>142</v>
      </c>
      <c r="J359" s="141" t="s">
        <v>145</v>
      </c>
      <c r="K359" s="154"/>
      <c r="L359" s="146">
        <f>SUM(L360)</f>
        <v>161.22999999999999</v>
      </c>
      <c r="M359" s="146">
        <f>SUM(M360)</f>
        <v>161.22999999999999</v>
      </c>
      <c r="N359" s="218"/>
    </row>
    <row r="360" spans="1:14">
      <c r="A360" s="143" t="s">
        <v>156</v>
      </c>
      <c r="B360" s="139"/>
      <c r="C360" s="139"/>
      <c r="D360" s="139"/>
      <c r="E360" s="139"/>
      <c r="F360" s="139"/>
      <c r="G360" s="141">
        <v>555</v>
      </c>
      <c r="H360" s="144" t="s">
        <v>119</v>
      </c>
      <c r="I360" s="144" t="s">
        <v>142</v>
      </c>
      <c r="J360" s="141" t="s">
        <v>145</v>
      </c>
      <c r="K360" s="154">
        <v>500</v>
      </c>
      <c r="L360" s="146">
        <v>161.22999999999999</v>
      </c>
      <c r="M360" s="146">
        <v>161.22999999999999</v>
      </c>
      <c r="N360" s="218"/>
    </row>
    <row r="361" spans="1:14">
      <c r="A361" s="143"/>
      <c r="B361" s="139"/>
      <c r="C361" s="139"/>
      <c r="D361" s="139"/>
      <c r="E361" s="139"/>
      <c r="F361" s="139"/>
      <c r="G361" s="139"/>
      <c r="H361" s="148"/>
      <c r="I361" s="144"/>
      <c r="J361" s="141"/>
      <c r="K361" s="154"/>
      <c r="L361" s="147"/>
      <c r="M361" s="147"/>
    </row>
    <row r="362" spans="1:14">
      <c r="A362" s="137" t="s">
        <v>230</v>
      </c>
      <c r="B362" s="139"/>
      <c r="C362" s="139"/>
      <c r="D362" s="139"/>
      <c r="E362" s="139"/>
      <c r="F362" s="139"/>
      <c r="G362" s="216">
        <v>555</v>
      </c>
      <c r="H362" s="149" t="s">
        <v>142</v>
      </c>
      <c r="I362" s="140" t="s">
        <v>147</v>
      </c>
      <c r="J362" s="141"/>
      <c r="K362" s="154"/>
      <c r="L362" s="142">
        <v>77.900000000000006</v>
      </c>
      <c r="M362" s="142">
        <v>77.900000000000006</v>
      </c>
      <c r="N362" s="217"/>
    </row>
    <row r="363" spans="1:14">
      <c r="A363" s="137" t="s">
        <v>148</v>
      </c>
      <c r="B363" s="139"/>
      <c r="C363" s="139"/>
      <c r="D363" s="139"/>
      <c r="E363" s="139"/>
      <c r="F363" s="139"/>
      <c r="G363" s="139"/>
      <c r="H363" s="148"/>
      <c r="I363" s="140"/>
      <c r="J363" s="141"/>
      <c r="K363" s="154"/>
      <c r="L363" s="142"/>
      <c r="M363" s="142"/>
      <c r="N363" s="217"/>
    </row>
    <row r="364" spans="1:14">
      <c r="A364" s="137" t="s">
        <v>149</v>
      </c>
      <c r="B364" s="139"/>
      <c r="C364" s="139"/>
      <c r="D364" s="139"/>
      <c r="E364" s="139"/>
      <c r="F364" s="139"/>
      <c r="G364" s="139"/>
      <c r="H364" s="148"/>
      <c r="I364" s="140"/>
      <c r="J364" s="141"/>
      <c r="K364" s="154"/>
      <c r="L364" s="142"/>
      <c r="M364" s="142"/>
      <c r="N364" s="217"/>
    </row>
    <row r="365" spans="1:14">
      <c r="A365" s="286" t="s">
        <v>150</v>
      </c>
      <c r="B365" s="287"/>
      <c r="C365" s="287"/>
      <c r="D365" s="287"/>
      <c r="E365" s="287"/>
      <c r="F365" s="287"/>
      <c r="G365" s="141">
        <v>555</v>
      </c>
      <c r="H365" s="144" t="s">
        <v>142</v>
      </c>
      <c r="I365" s="144" t="s">
        <v>147</v>
      </c>
      <c r="J365" s="141">
        <v>2180100</v>
      </c>
      <c r="K365" s="154"/>
      <c r="L365" s="146">
        <f>SUM(L366)</f>
        <v>77.900000000000006</v>
      </c>
      <c r="M365" s="146">
        <f>M366</f>
        <v>77.900000000000006</v>
      </c>
    </row>
    <row r="366" spans="1:14">
      <c r="A366" s="143" t="s">
        <v>156</v>
      </c>
      <c r="B366" s="139"/>
      <c r="C366" s="139"/>
      <c r="D366" s="139"/>
      <c r="E366" s="139"/>
      <c r="F366" s="139"/>
      <c r="G366" s="141">
        <v>555</v>
      </c>
      <c r="H366" s="144" t="s">
        <v>142</v>
      </c>
      <c r="I366" s="144" t="s">
        <v>147</v>
      </c>
      <c r="J366" s="141">
        <v>2180100</v>
      </c>
      <c r="K366" s="154">
        <v>500</v>
      </c>
      <c r="L366" s="146">
        <v>77.900000000000006</v>
      </c>
      <c r="M366" s="146">
        <v>77.900000000000006</v>
      </c>
      <c r="N366" s="217"/>
    </row>
    <row r="367" spans="1:14">
      <c r="A367" s="143"/>
      <c r="B367" s="139"/>
      <c r="C367" s="139"/>
      <c r="D367" s="139"/>
      <c r="E367" s="139"/>
      <c r="F367" s="139"/>
      <c r="G367" s="141"/>
      <c r="H367" s="144"/>
      <c r="I367" s="144"/>
      <c r="J367" s="141"/>
      <c r="K367" s="154"/>
      <c r="L367" s="146"/>
      <c r="M367" s="146"/>
      <c r="N367" s="217"/>
    </row>
    <row r="368" spans="1:14">
      <c r="A368" s="137" t="s">
        <v>199</v>
      </c>
      <c r="B368" s="139"/>
      <c r="C368" s="139"/>
      <c r="D368" s="139"/>
      <c r="E368" s="139"/>
      <c r="F368" s="139"/>
      <c r="G368" s="219">
        <v>555</v>
      </c>
      <c r="H368" s="149" t="s">
        <v>127</v>
      </c>
      <c r="I368" s="149" t="s">
        <v>200</v>
      </c>
      <c r="J368" s="152"/>
      <c r="K368" s="141"/>
      <c r="L368" s="153">
        <v>0</v>
      </c>
      <c r="M368" s="153">
        <v>400</v>
      </c>
      <c r="N368" s="217"/>
    </row>
    <row r="369" spans="1:14">
      <c r="A369" s="143" t="s">
        <v>201</v>
      </c>
      <c r="B369" s="139"/>
      <c r="C369" s="139"/>
      <c r="D369" s="139"/>
      <c r="E369" s="139"/>
      <c r="F369" s="139"/>
      <c r="G369" s="219">
        <v>555</v>
      </c>
      <c r="H369" s="144" t="s">
        <v>127</v>
      </c>
      <c r="I369" s="144" t="s">
        <v>200</v>
      </c>
      <c r="J369" s="152">
        <v>3380000</v>
      </c>
      <c r="K369" s="141">
        <v>500</v>
      </c>
      <c r="L369" s="146">
        <v>0</v>
      </c>
      <c r="M369" s="146">
        <v>400</v>
      </c>
      <c r="N369" s="217"/>
    </row>
    <row r="370" spans="1:14">
      <c r="A370" s="143"/>
      <c r="B370" s="139"/>
      <c r="C370" s="139"/>
      <c r="D370" s="139"/>
      <c r="E370" s="139"/>
      <c r="F370" s="139"/>
      <c r="G370" s="141"/>
      <c r="H370" s="144"/>
      <c r="I370" s="144"/>
      <c r="J370" s="141"/>
      <c r="K370" s="154"/>
      <c r="L370" s="146"/>
      <c r="M370" s="146"/>
      <c r="N370" s="217"/>
    </row>
    <row r="371" spans="1:14">
      <c r="A371" s="137" t="s">
        <v>202</v>
      </c>
      <c r="B371" s="139"/>
      <c r="C371" s="139"/>
      <c r="D371" s="139"/>
      <c r="E371" s="139"/>
      <c r="F371" s="139"/>
      <c r="G371" s="216">
        <v>555</v>
      </c>
      <c r="H371" s="149" t="s">
        <v>127</v>
      </c>
      <c r="I371" s="140" t="s">
        <v>147</v>
      </c>
      <c r="J371" s="141"/>
      <c r="K371" s="154"/>
      <c r="L371" s="142">
        <f>L375+L376</f>
        <v>4210.5</v>
      </c>
      <c r="M371" s="142">
        <f>M375+M376</f>
        <v>4210.5</v>
      </c>
      <c r="N371" s="217"/>
    </row>
    <row r="372" spans="1:14">
      <c r="A372" s="143" t="s">
        <v>128</v>
      </c>
      <c r="B372" s="139"/>
      <c r="C372" s="139"/>
      <c r="D372" s="139"/>
      <c r="E372" s="139"/>
      <c r="F372" s="139"/>
      <c r="G372" s="139"/>
      <c r="H372" s="148"/>
      <c r="I372" s="140"/>
      <c r="J372" s="141"/>
      <c r="K372" s="154"/>
      <c r="L372" s="142"/>
      <c r="M372" s="142"/>
      <c r="N372" s="217"/>
    </row>
    <row r="373" spans="1:14">
      <c r="A373" s="143" t="s">
        <v>129</v>
      </c>
      <c r="B373" s="139"/>
      <c r="C373" s="139"/>
      <c r="D373" s="139"/>
      <c r="E373" s="139"/>
      <c r="F373" s="139"/>
      <c r="G373" s="139"/>
      <c r="H373" s="148"/>
      <c r="I373" s="140"/>
      <c r="J373" s="141"/>
      <c r="K373" s="154"/>
      <c r="L373" s="142"/>
      <c r="M373" s="142"/>
      <c r="N373" s="217"/>
    </row>
    <row r="374" spans="1:14">
      <c r="A374" s="143" t="s">
        <v>130</v>
      </c>
      <c r="B374" s="139"/>
      <c r="C374" s="139"/>
      <c r="D374" s="139"/>
      <c r="E374" s="139"/>
      <c r="F374" s="139"/>
      <c r="G374" s="141">
        <v>555</v>
      </c>
      <c r="H374" s="144" t="s">
        <v>127</v>
      </c>
      <c r="I374" s="144" t="s">
        <v>147</v>
      </c>
      <c r="J374" s="141">
        <v>6555800</v>
      </c>
      <c r="K374" s="154"/>
      <c r="L374" s="146"/>
      <c r="M374" s="146"/>
      <c r="N374" s="218"/>
    </row>
    <row r="375" spans="1:14">
      <c r="A375" s="143" t="s">
        <v>132</v>
      </c>
      <c r="B375" s="139"/>
      <c r="C375" s="139"/>
      <c r="D375" s="139"/>
      <c r="E375" s="139"/>
      <c r="F375" s="139"/>
      <c r="G375" s="141">
        <v>555</v>
      </c>
      <c r="H375" s="144" t="s">
        <v>127</v>
      </c>
      <c r="I375" s="144" t="s">
        <v>147</v>
      </c>
      <c r="J375" s="141">
        <v>6555800</v>
      </c>
      <c r="K375" s="157" t="s">
        <v>203</v>
      </c>
      <c r="L375" s="146">
        <v>4000</v>
      </c>
      <c r="M375" s="146">
        <v>4000</v>
      </c>
      <c r="N375" s="218"/>
    </row>
    <row r="376" spans="1:14">
      <c r="A376" s="143" t="s">
        <v>156</v>
      </c>
      <c r="B376" s="139"/>
      <c r="C376" s="139"/>
      <c r="D376" s="139"/>
      <c r="E376" s="139"/>
      <c r="F376" s="139"/>
      <c r="G376" s="141">
        <v>555</v>
      </c>
      <c r="H376" s="144" t="s">
        <v>127</v>
      </c>
      <c r="I376" s="144" t="s">
        <v>147</v>
      </c>
      <c r="J376" s="141">
        <v>6555800</v>
      </c>
      <c r="K376" s="157" t="s">
        <v>161</v>
      </c>
      <c r="L376" s="146">
        <v>210.5</v>
      </c>
      <c r="M376" s="146">
        <v>210.5</v>
      </c>
      <c r="N376" s="218"/>
    </row>
    <row r="377" spans="1:14">
      <c r="A377" s="143"/>
      <c r="B377" s="139"/>
      <c r="C377" s="139"/>
      <c r="D377" s="139"/>
      <c r="E377" s="139"/>
      <c r="F377" s="139"/>
      <c r="G377" s="141"/>
      <c r="H377" s="144"/>
      <c r="I377" s="144"/>
      <c r="J377" s="141"/>
      <c r="K377" s="154"/>
      <c r="L377" s="146"/>
      <c r="M377" s="146"/>
      <c r="N377" s="218"/>
    </row>
    <row r="378" spans="1:14">
      <c r="A378" s="137" t="s">
        <v>151</v>
      </c>
      <c r="B378" s="139"/>
      <c r="C378" s="139"/>
      <c r="D378" s="139"/>
      <c r="E378" s="139"/>
      <c r="F378" s="139"/>
      <c r="G378" s="220">
        <v>555</v>
      </c>
      <c r="H378" s="221" t="s">
        <v>152</v>
      </c>
      <c r="I378" s="140" t="s">
        <v>121</v>
      </c>
      <c r="J378" s="141"/>
      <c r="K378" s="141"/>
      <c r="L378" s="153">
        <f>L379+L382</f>
        <v>2132.1</v>
      </c>
      <c r="M378" s="153">
        <f>SUM(M382)</f>
        <v>1880</v>
      </c>
      <c r="N378" s="218"/>
    </row>
    <row r="379" spans="1:14">
      <c r="A379" s="287" t="s">
        <v>153</v>
      </c>
      <c r="B379" s="287"/>
      <c r="C379" s="287"/>
      <c r="D379" s="287"/>
      <c r="E379" s="287"/>
      <c r="F379" s="287"/>
      <c r="G379" s="219">
        <v>555</v>
      </c>
      <c r="H379" s="144" t="s">
        <v>152</v>
      </c>
      <c r="I379" s="144" t="s">
        <v>121</v>
      </c>
      <c r="J379" s="161">
        <v>5210117</v>
      </c>
      <c r="K379" s="156"/>
      <c r="L379" s="146">
        <f>L380+L381</f>
        <v>252.1</v>
      </c>
      <c r="M379" s="146">
        <f>M380</f>
        <v>0</v>
      </c>
      <c r="N379" s="218"/>
    </row>
    <row r="380" spans="1:14">
      <c r="A380" s="292" t="s">
        <v>154</v>
      </c>
      <c r="B380" s="292"/>
      <c r="C380" s="292"/>
      <c r="D380" s="292"/>
      <c r="E380" s="292"/>
      <c r="F380" s="292"/>
      <c r="G380" s="219">
        <v>555</v>
      </c>
      <c r="H380" s="144" t="s">
        <v>152</v>
      </c>
      <c r="I380" s="144" t="s">
        <v>121</v>
      </c>
      <c r="J380" s="141">
        <v>5210117</v>
      </c>
      <c r="K380" s="157" t="s">
        <v>155</v>
      </c>
      <c r="L380" s="146">
        <v>239.5</v>
      </c>
      <c r="M380" s="146">
        <v>0</v>
      </c>
      <c r="N380" s="218"/>
    </row>
    <row r="381" spans="1:14">
      <c r="A381" s="287" t="s">
        <v>156</v>
      </c>
      <c r="B381" s="287"/>
      <c r="C381" s="287"/>
      <c r="D381" s="287"/>
      <c r="E381" s="287"/>
      <c r="F381" s="287"/>
      <c r="G381" s="222">
        <v>555</v>
      </c>
      <c r="H381" s="166" t="s">
        <v>152</v>
      </c>
      <c r="I381" s="144" t="s">
        <v>121</v>
      </c>
      <c r="J381" s="141">
        <v>5210117</v>
      </c>
      <c r="K381" s="141">
        <v>500</v>
      </c>
      <c r="L381" s="146">
        <v>12.6</v>
      </c>
      <c r="M381" s="146"/>
      <c r="N381" s="218"/>
    </row>
    <row r="382" spans="1:14">
      <c r="A382" s="143" t="s">
        <v>157</v>
      </c>
      <c r="B382" s="139"/>
      <c r="C382" s="139"/>
      <c r="D382" s="139"/>
      <c r="E382" s="139"/>
      <c r="F382" s="139"/>
      <c r="G382" s="222">
        <v>555</v>
      </c>
      <c r="H382" s="166" t="s">
        <v>152</v>
      </c>
      <c r="I382" s="144" t="s">
        <v>121</v>
      </c>
      <c r="J382" s="141" t="s">
        <v>158</v>
      </c>
      <c r="K382" s="141"/>
      <c r="L382" s="146">
        <f>L383+L384+L385</f>
        <v>1880</v>
      </c>
      <c r="M382" s="146">
        <f>M383+M384+M385</f>
        <v>1880</v>
      </c>
      <c r="N382" s="218"/>
    </row>
    <row r="383" spans="1:14">
      <c r="A383" s="287" t="s">
        <v>159</v>
      </c>
      <c r="B383" s="287"/>
      <c r="C383" s="287"/>
      <c r="D383" s="287"/>
      <c r="E383" s="287"/>
      <c r="F383" s="287"/>
      <c r="G383" s="222">
        <v>555</v>
      </c>
      <c r="H383" s="166" t="s">
        <v>152</v>
      </c>
      <c r="I383" s="144" t="s">
        <v>121</v>
      </c>
      <c r="J383" s="141" t="s">
        <v>160</v>
      </c>
      <c r="K383" s="144" t="s">
        <v>161</v>
      </c>
      <c r="L383" s="146"/>
      <c r="M383" s="146">
        <v>0</v>
      </c>
      <c r="N383" s="218"/>
    </row>
    <row r="384" spans="1:14">
      <c r="A384" s="287" t="s">
        <v>156</v>
      </c>
      <c r="B384" s="287"/>
      <c r="C384" s="287"/>
      <c r="D384" s="287"/>
      <c r="E384" s="287"/>
      <c r="F384" s="287"/>
      <c r="G384" s="141">
        <v>555</v>
      </c>
      <c r="H384" s="144" t="s">
        <v>152</v>
      </c>
      <c r="I384" s="159" t="s">
        <v>121</v>
      </c>
      <c r="J384" s="141" t="s">
        <v>204</v>
      </c>
      <c r="K384" s="144" t="s">
        <v>155</v>
      </c>
      <c r="L384" s="146">
        <v>1880</v>
      </c>
      <c r="M384" s="146">
        <v>1880</v>
      </c>
      <c r="N384" s="218"/>
    </row>
    <row r="385" spans="1:14">
      <c r="A385" s="143"/>
      <c r="B385" s="139"/>
      <c r="C385" s="139"/>
      <c r="D385" s="139"/>
      <c r="E385" s="139"/>
      <c r="F385" s="139"/>
      <c r="G385" s="141"/>
      <c r="H385" s="144"/>
      <c r="I385" s="159"/>
      <c r="J385" s="141"/>
      <c r="K385" s="144"/>
      <c r="L385" s="146"/>
      <c r="M385" s="146"/>
      <c r="N385" s="218"/>
    </row>
    <row r="386" spans="1:14">
      <c r="A386" s="137" t="s">
        <v>162</v>
      </c>
      <c r="B386" s="139"/>
      <c r="C386" s="139"/>
      <c r="D386" s="139"/>
      <c r="E386" s="139"/>
      <c r="F386" s="139"/>
      <c r="G386" s="223">
        <v>555</v>
      </c>
      <c r="H386" s="140" t="s">
        <v>152</v>
      </c>
      <c r="I386" s="140" t="s">
        <v>119</v>
      </c>
      <c r="J386" s="141"/>
      <c r="K386" s="154"/>
      <c r="L386" s="153">
        <f>SUM(L387)</f>
        <v>1728.9</v>
      </c>
      <c r="M386" s="153">
        <f>SUM(M387+M390)</f>
        <v>2756.9</v>
      </c>
      <c r="N386" s="218"/>
    </row>
    <row r="387" spans="1:14">
      <c r="A387" s="296" t="s">
        <v>231</v>
      </c>
      <c r="B387" s="297"/>
      <c r="C387" s="297"/>
      <c r="D387" s="297"/>
      <c r="E387" s="297"/>
      <c r="F387" s="297"/>
      <c r="G387" s="141">
        <v>555</v>
      </c>
      <c r="H387" s="144" t="s">
        <v>152</v>
      </c>
      <c r="I387" s="144" t="s">
        <v>119</v>
      </c>
      <c r="J387" s="141">
        <v>3408302</v>
      </c>
      <c r="K387" s="154"/>
      <c r="L387" s="146">
        <f>SUM(L388)</f>
        <v>1728.9</v>
      </c>
      <c r="M387" s="146">
        <f>SUM(M388)</f>
        <v>1728.9</v>
      </c>
      <c r="N387" s="218"/>
    </row>
    <row r="388" spans="1:14">
      <c r="A388" s="143" t="s">
        <v>156</v>
      </c>
      <c r="B388" s="139"/>
      <c r="C388" s="139"/>
      <c r="D388" s="139"/>
      <c r="E388" s="139"/>
      <c r="F388" s="139"/>
      <c r="G388" s="141">
        <v>555</v>
      </c>
      <c r="H388" s="144" t="s">
        <v>152</v>
      </c>
      <c r="I388" s="144" t="s">
        <v>119</v>
      </c>
      <c r="J388" s="141">
        <v>3408302</v>
      </c>
      <c r="K388" s="154">
        <v>500</v>
      </c>
      <c r="L388" s="146">
        <v>1728.9</v>
      </c>
      <c r="M388" s="146">
        <v>1728.9</v>
      </c>
      <c r="N388" s="218"/>
    </row>
    <row r="389" spans="1:14">
      <c r="A389" s="143" t="s">
        <v>206</v>
      </c>
      <c r="B389" s="139"/>
      <c r="C389" s="139"/>
      <c r="D389" s="139"/>
      <c r="E389" s="139"/>
      <c r="F389" s="139"/>
      <c r="G389" s="141">
        <v>555</v>
      </c>
      <c r="H389" s="144" t="s">
        <v>152</v>
      </c>
      <c r="I389" s="144" t="s">
        <v>119</v>
      </c>
      <c r="J389" s="141">
        <v>3510500</v>
      </c>
      <c r="K389" s="154"/>
      <c r="L389" s="146"/>
      <c r="M389" s="146"/>
      <c r="N389" s="218"/>
    </row>
    <row r="390" spans="1:14">
      <c r="A390" s="143" t="s">
        <v>156</v>
      </c>
      <c r="B390" s="139"/>
      <c r="C390" s="139"/>
      <c r="D390" s="139"/>
      <c r="E390" s="139"/>
      <c r="F390" s="139"/>
      <c r="G390" s="141">
        <v>555</v>
      </c>
      <c r="H390" s="144" t="s">
        <v>152</v>
      </c>
      <c r="I390" s="144" t="s">
        <v>119</v>
      </c>
      <c r="J390" s="141">
        <v>3510500</v>
      </c>
      <c r="K390" s="154">
        <v>500</v>
      </c>
      <c r="L390" s="146"/>
      <c r="M390" s="146">
        <v>1028</v>
      </c>
      <c r="N390" s="218"/>
    </row>
    <row r="391" spans="1:14">
      <c r="A391" s="143"/>
      <c r="B391" s="139"/>
      <c r="C391" s="139"/>
      <c r="D391" s="139"/>
      <c r="E391" s="139"/>
      <c r="F391" s="139"/>
      <c r="G391" s="139"/>
      <c r="H391" s="148"/>
      <c r="I391" s="144"/>
      <c r="J391" s="141"/>
      <c r="K391" s="154"/>
      <c r="L391" s="147"/>
      <c r="M391" s="147"/>
    </row>
    <row r="392" spans="1:14">
      <c r="A392" s="137" t="s">
        <v>164</v>
      </c>
      <c r="B392" s="139"/>
      <c r="C392" s="139"/>
      <c r="D392" s="139"/>
      <c r="E392" s="139"/>
      <c r="F392" s="139"/>
      <c r="G392" s="216">
        <v>555</v>
      </c>
      <c r="H392" s="149" t="s">
        <v>152</v>
      </c>
      <c r="I392" s="140" t="s">
        <v>142</v>
      </c>
      <c r="J392" s="141"/>
      <c r="K392" s="154"/>
      <c r="L392" s="153">
        <f>SUM(L393+L400+L401)</f>
        <v>9365.6</v>
      </c>
      <c r="M392" s="153">
        <f>SUM(M393+M400+M401)</f>
        <v>8034.3</v>
      </c>
      <c r="N392" s="224"/>
    </row>
    <row r="393" spans="1:14">
      <c r="A393" s="143" t="s">
        <v>164</v>
      </c>
      <c r="B393" s="139"/>
      <c r="C393" s="139"/>
      <c r="D393" s="139"/>
      <c r="E393" s="139"/>
      <c r="F393" s="139"/>
      <c r="G393" s="141">
        <v>555</v>
      </c>
      <c r="H393" s="144" t="s">
        <v>152</v>
      </c>
      <c r="I393" s="144" t="s">
        <v>142</v>
      </c>
      <c r="J393" s="141">
        <v>6000000</v>
      </c>
      <c r="K393" s="154"/>
      <c r="L393" s="146">
        <f>SUM(L394+L396+L398)</f>
        <v>8862.2999999999993</v>
      </c>
      <c r="M393" s="146">
        <f>SUM(M394+M396+M398)</f>
        <v>7531</v>
      </c>
      <c r="N393" s="218"/>
    </row>
    <row r="394" spans="1:14">
      <c r="A394" s="143" t="s">
        <v>165</v>
      </c>
      <c r="B394" s="139"/>
      <c r="C394" s="139"/>
      <c r="D394" s="139"/>
      <c r="E394" s="139"/>
      <c r="F394" s="139"/>
      <c r="G394" s="141">
        <v>555</v>
      </c>
      <c r="H394" s="144" t="s">
        <v>152</v>
      </c>
      <c r="I394" s="144" t="s">
        <v>142</v>
      </c>
      <c r="J394" s="141">
        <v>6000100</v>
      </c>
      <c r="K394" s="154"/>
      <c r="L394" s="146">
        <f>SUM(L395)</f>
        <v>651.9</v>
      </c>
      <c r="M394" s="146">
        <f>SUM(M395)</f>
        <v>651.9</v>
      </c>
      <c r="N394" s="218"/>
    </row>
    <row r="395" spans="1:14">
      <c r="A395" s="143" t="s">
        <v>166</v>
      </c>
      <c r="B395" s="139"/>
      <c r="C395" s="139"/>
      <c r="D395" s="139"/>
      <c r="E395" s="139"/>
      <c r="F395" s="139"/>
      <c r="G395" s="141">
        <v>555</v>
      </c>
      <c r="H395" s="144" t="s">
        <v>152</v>
      </c>
      <c r="I395" s="144" t="s">
        <v>142</v>
      </c>
      <c r="J395" s="141">
        <v>6000100</v>
      </c>
      <c r="K395" s="154">
        <v>500</v>
      </c>
      <c r="L395" s="146">
        <v>651.9</v>
      </c>
      <c r="M395" s="146">
        <v>651.9</v>
      </c>
      <c r="N395" s="218"/>
    </row>
    <row r="396" spans="1:14">
      <c r="A396" s="143" t="s">
        <v>232</v>
      </c>
      <c r="B396" s="139"/>
      <c r="C396" s="139"/>
      <c r="D396" s="139"/>
      <c r="E396" s="139"/>
      <c r="F396" s="139"/>
      <c r="G396" s="141">
        <v>555</v>
      </c>
      <c r="H396" s="144" t="s">
        <v>152</v>
      </c>
      <c r="I396" s="144" t="s">
        <v>142</v>
      </c>
      <c r="J396" s="141">
        <v>6000200</v>
      </c>
      <c r="K396" s="154"/>
      <c r="L396" s="146">
        <f>SUM(L397)</f>
        <v>7160.6</v>
      </c>
      <c r="M396" s="146">
        <f>SUM(M397)</f>
        <v>5829.3</v>
      </c>
      <c r="N396" s="218"/>
    </row>
    <row r="397" spans="1:14">
      <c r="A397" s="143" t="s">
        <v>166</v>
      </c>
      <c r="B397" s="139"/>
      <c r="C397" s="139"/>
      <c r="D397" s="139"/>
      <c r="E397" s="139"/>
      <c r="F397" s="139"/>
      <c r="G397" s="141">
        <v>555</v>
      </c>
      <c r="H397" s="144" t="s">
        <v>152</v>
      </c>
      <c r="I397" s="144" t="s">
        <v>142</v>
      </c>
      <c r="J397" s="141">
        <v>6000200</v>
      </c>
      <c r="K397" s="154">
        <v>500</v>
      </c>
      <c r="L397" s="146">
        <v>7160.6</v>
      </c>
      <c r="M397" s="146">
        <v>5829.3</v>
      </c>
      <c r="N397" s="218"/>
    </row>
    <row r="398" spans="1:14">
      <c r="A398" s="143" t="s">
        <v>168</v>
      </c>
      <c r="B398" s="139"/>
      <c r="C398" s="139"/>
      <c r="D398" s="139"/>
      <c r="E398" s="139"/>
      <c r="F398" s="139"/>
      <c r="G398" s="141">
        <v>555</v>
      </c>
      <c r="H398" s="144" t="s">
        <v>152</v>
      </c>
      <c r="I398" s="144" t="s">
        <v>142</v>
      </c>
      <c r="J398" s="141">
        <v>6000500</v>
      </c>
      <c r="K398" s="154"/>
      <c r="L398" s="146">
        <f>SUM(L399)</f>
        <v>1049.8</v>
      </c>
      <c r="M398" s="146">
        <f>SUM(M399)</f>
        <v>1049.8</v>
      </c>
      <c r="N398" s="218"/>
    </row>
    <row r="399" spans="1:14">
      <c r="A399" s="143" t="s">
        <v>166</v>
      </c>
      <c r="B399" s="139"/>
      <c r="C399" s="139"/>
      <c r="D399" s="139"/>
      <c r="E399" s="139"/>
      <c r="F399" s="139"/>
      <c r="G399" s="141">
        <v>555</v>
      </c>
      <c r="H399" s="144" t="s">
        <v>152</v>
      </c>
      <c r="I399" s="144" t="s">
        <v>142</v>
      </c>
      <c r="J399" s="141">
        <v>6000500</v>
      </c>
      <c r="K399" s="154">
        <v>500</v>
      </c>
      <c r="L399" s="146">
        <v>1049.8</v>
      </c>
      <c r="M399" s="146">
        <v>1049.8</v>
      </c>
      <c r="N399" s="218"/>
    </row>
    <row r="400" spans="1:14">
      <c r="A400" s="143" t="s">
        <v>171</v>
      </c>
      <c r="B400" s="139"/>
      <c r="C400" s="139"/>
      <c r="D400" s="139"/>
      <c r="E400" s="139"/>
      <c r="F400" s="139"/>
      <c r="G400" s="141">
        <v>555</v>
      </c>
      <c r="H400" s="144" t="s">
        <v>152</v>
      </c>
      <c r="I400" s="144" t="s">
        <v>142</v>
      </c>
      <c r="J400" s="141">
        <v>5230112</v>
      </c>
      <c r="K400" s="157" t="s">
        <v>155</v>
      </c>
      <c r="L400" s="146">
        <v>478.1</v>
      </c>
      <c r="M400" s="146">
        <v>478.1</v>
      </c>
      <c r="N400" s="218"/>
    </row>
    <row r="401" spans="1:14">
      <c r="A401" s="143" t="s">
        <v>166</v>
      </c>
      <c r="B401" s="139"/>
      <c r="C401" s="139"/>
      <c r="D401" s="139"/>
      <c r="E401" s="139"/>
      <c r="F401" s="139"/>
      <c r="G401" s="141">
        <v>555</v>
      </c>
      <c r="H401" s="144" t="s">
        <v>152</v>
      </c>
      <c r="I401" s="144" t="s">
        <v>142</v>
      </c>
      <c r="J401" s="141">
        <v>5230112</v>
      </c>
      <c r="K401" s="154">
        <v>500</v>
      </c>
      <c r="L401" s="146">
        <v>25.2</v>
      </c>
      <c r="M401" s="146">
        <v>25.2</v>
      </c>
      <c r="N401" s="218"/>
    </row>
    <row r="402" spans="1:14">
      <c r="A402" s="143"/>
      <c r="B402" s="139"/>
      <c r="C402" s="139"/>
      <c r="D402" s="139"/>
      <c r="E402" s="139"/>
      <c r="F402" s="139"/>
      <c r="G402" s="139"/>
      <c r="H402" s="148"/>
      <c r="I402" s="144"/>
      <c r="J402" s="141"/>
      <c r="K402" s="154"/>
      <c r="L402" s="147"/>
      <c r="M402" s="147"/>
    </row>
    <row r="403" spans="1:14">
      <c r="A403" s="137" t="s">
        <v>172</v>
      </c>
      <c r="B403" s="139"/>
      <c r="C403" s="139"/>
      <c r="D403" s="139"/>
      <c r="E403" s="139"/>
      <c r="F403" s="139"/>
      <c r="G403" s="216">
        <v>555</v>
      </c>
      <c r="H403" s="149" t="s">
        <v>140</v>
      </c>
      <c r="I403" s="140" t="s">
        <v>140</v>
      </c>
      <c r="J403" s="141"/>
      <c r="K403" s="154"/>
      <c r="L403" s="142">
        <f>SUM(L404)</f>
        <v>52.8</v>
      </c>
      <c r="M403" s="142">
        <f>SUM(M404)</f>
        <v>52.8</v>
      </c>
      <c r="N403" s="217"/>
    </row>
    <row r="404" spans="1:14">
      <c r="A404" s="143" t="s">
        <v>173</v>
      </c>
      <c r="B404" s="139"/>
      <c r="C404" s="139"/>
      <c r="D404" s="139"/>
      <c r="E404" s="139"/>
      <c r="F404" s="139"/>
      <c r="G404" s="141">
        <v>555</v>
      </c>
      <c r="H404" s="144" t="s">
        <v>140</v>
      </c>
      <c r="I404" s="144" t="s">
        <v>140</v>
      </c>
      <c r="J404" s="141">
        <v>4310000</v>
      </c>
      <c r="K404" s="154"/>
      <c r="L404" s="146">
        <f>SUM(L406)</f>
        <v>52.8</v>
      </c>
      <c r="M404" s="146">
        <f>SUM(M406)</f>
        <v>52.8</v>
      </c>
      <c r="N404" s="218"/>
    </row>
    <row r="405" spans="1:14">
      <c r="A405" s="143" t="s">
        <v>174</v>
      </c>
      <c r="B405" s="139"/>
      <c r="C405" s="139"/>
      <c r="D405" s="139"/>
      <c r="E405" s="139"/>
      <c r="F405" s="139"/>
      <c r="G405" s="141">
        <v>555</v>
      </c>
      <c r="H405" s="144" t="s">
        <v>140</v>
      </c>
      <c r="I405" s="144" t="s">
        <v>140</v>
      </c>
      <c r="J405" s="141">
        <v>4310100</v>
      </c>
      <c r="K405" s="154"/>
      <c r="L405" s="146">
        <f>SUM(L406)</f>
        <v>52.8</v>
      </c>
      <c r="M405" s="146">
        <f>SUM(M406)</f>
        <v>52.8</v>
      </c>
      <c r="N405" s="218"/>
    </row>
    <row r="406" spans="1:14">
      <c r="A406" s="143" t="s">
        <v>166</v>
      </c>
      <c r="B406" s="139"/>
      <c r="C406" s="139"/>
      <c r="D406" s="139"/>
      <c r="E406" s="139"/>
      <c r="F406" s="139"/>
      <c r="G406" s="141">
        <v>555</v>
      </c>
      <c r="H406" s="144" t="s">
        <v>140</v>
      </c>
      <c r="I406" s="144" t="s">
        <v>140</v>
      </c>
      <c r="J406" s="141">
        <v>4310100</v>
      </c>
      <c r="K406" s="154">
        <v>500</v>
      </c>
      <c r="L406" s="146">
        <v>52.8</v>
      </c>
      <c r="M406" s="146">
        <v>52.8</v>
      </c>
      <c r="N406" s="218"/>
    </row>
    <row r="407" spans="1:14">
      <c r="A407" s="143"/>
      <c r="B407" s="139"/>
      <c r="C407" s="139"/>
      <c r="D407" s="139"/>
      <c r="E407" s="139"/>
      <c r="F407" s="139"/>
      <c r="G407" s="139"/>
      <c r="H407" s="148"/>
      <c r="I407" s="144"/>
      <c r="J407" s="141"/>
      <c r="K407" s="154"/>
      <c r="L407" s="146"/>
      <c r="M407" s="146"/>
      <c r="N407" s="218"/>
    </row>
    <row r="408" spans="1:14">
      <c r="A408" s="294" t="s">
        <v>175</v>
      </c>
      <c r="B408" s="295"/>
      <c r="C408" s="295"/>
      <c r="D408" s="295"/>
      <c r="E408" s="295"/>
      <c r="F408" s="295"/>
      <c r="G408" s="216">
        <v>555</v>
      </c>
      <c r="H408" s="149" t="s">
        <v>176</v>
      </c>
      <c r="I408" s="140" t="s">
        <v>121</v>
      </c>
      <c r="J408" s="141"/>
      <c r="K408" s="154"/>
      <c r="L408" s="153">
        <f>SUM(L409)</f>
        <v>300</v>
      </c>
      <c r="M408" s="153">
        <f>SUM(M409)</f>
        <v>300</v>
      </c>
      <c r="N408" s="218"/>
    </row>
    <row r="409" spans="1:14">
      <c r="A409" s="286" t="s">
        <v>177</v>
      </c>
      <c r="B409" s="287"/>
      <c r="C409" s="287"/>
      <c r="D409" s="287"/>
      <c r="E409" s="287"/>
      <c r="F409" s="287"/>
      <c r="G409" s="141">
        <v>555</v>
      </c>
      <c r="H409" s="144" t="s">
        <v>176</v>
      </c>
      <c r="I409" s="144" t="s">
        <v>121</v>
      </c>
      <c r="J409" s="141">
        <v>4409900</v>
      </c>
      <c r="K409" s="154"/>
      <c r="L409" s="146">
        <f>SUM(L410)</f>
        <v>300</v>
      </c>
      <c r="M409" s="146">
        <f>SUM(M410)</f>
        <v>300</v>
      </c>
      <c r="N409" s="218"/>
    </row>
    <row r="410" spans="1:14">
      <c r="A410" s="143" t="s">
        <v>178</v>
      </c>
      <c r="B410" s="139"/>
      <c r="C410" s="139"/>
      <c r="D410" s="139"/>
      <c r="E410" s="139"/>
      <c r="F410" s="139"/>
      <c r="G410" s="141">
        <v>555</v>
      </c>
      <c r="H410" s="144" t="s">
        <v>176</v>
      </c>
      <c r="I410" s="144" t="s">
        <v>121</v>
      </c>
      <c r="J410" s="141">
        <v>4409900</v>
      </c>
      <c r="K410" s="154" t="s">
        <v>179</v>
      </c>
      <c r="L410" s="146">
        <v>300</v>
      </c>
      <c r="M410" s="146">
        <v>300</v>
      </c>
      <c r="N410" s="218"/>
    </row>
    <row r="411" spans="1:14">
      <c r="A411" s="143"/>
      <c r="B411" s="139"/>
      <c r="C411" s="139"/>
      <c r="D411" s="139"/>
      <c r="E411" s="139"/>
      <c r="F411" s="139"/>
      <c r="G411" s="139"/>
      <c r="H411" s="148"/>
      <c r="I411" s="144"/>
      <c r="J411" s="141"/>
      <c r="K411" s="154"/>
      <c r="L411" s="147"/>
      <c r="M411" s="147"/>
    </row>
    <row r="412" spans="1:14">
      <c r="A412" s="137" t="s">
        <v>180</v>
      </c>
      <c r="B412" s="139"/>
      <c r="C412" s="139"/>
      <c r="D412" s="139"/>
      <c r="E412" s="139"/>
      <c r="F412" s="139"/>
      <c r="G412" s="216">
        <v>555</v>
      </c>
      <c r="H412" s="149" t="s">
        <v>181</v>
      </c>
      <c r="I412" s="140" t="s">
        <v>152</v>
      </c>
      <c r="J412" s="141"/>
      <c r="K412" s="154"/>
      <c r="L412" s="142">
        <f>SUM(L414)</f>
        <v>438.6</v>
      </c>
      <c r="M412" s="142">
        <f>M414</f>
        <v>438.6</v>
      </c>
      <c r="N412" s="217"/>
    </row>
    <row r="413" spans="1:14">
      <c r="A413" s="143" t="s">
        <v>208</v>
      </c>
      <c r="B413" s="139"/>
      <c r="C413" s="139"/>
      <c r="D413" s="139"/>
      <c r="E413" s="139"/>
      <c r="F413" s="139"/>
      <c r="G413" s="139"/>
      <c r="H413" s="148"/>
      <c r="I413" s="144"/>
      <c r="J413" s="141"/>
      <c r="K413" s="154"/>
      <c r="L413" s="146"/>
      <c r="M413" s="146"/>
      <c r="N413" s="218"/>
    </row>
    <row r="414" spans="1:14">
      <c r="A414" s="143" t="s">
        <v>233</v>
      </c>
      <c r="B414" s="139"/>
      <c r="C414" s="139"/>
      <c r="D414" s="139"/>
      <c r="E414" s="139"/>
      <c r="F414" s="139"/>
      <c r="G414" s="141">
        <v>555</v>
      </c>
      <c r="H414" s="144" t="s">
        <v>181</v>
      </c>
      <c r="I414" s="144" t="s">
        <v>152</v>
      </c>
      <c r="J414" s="141"/>
      <c r="K414" s="154"/>
      <c r="L414" s="146">
        <f>SUM(L416)</f>
        <v>438.6</v>
      </c>
      <c r="M414" s="146">
        <f>M415</f>
        <v>438.6</v>
      </c>
      <c r="N414" s="218"/>
    </row>
    <row r="415" spans="1:14">
      <c r="A415" s="286" t="s">
        <v>182</v>
      </c>
      <c r="B415" s="287"/>
      <c r="C415" s="287"/>
      <c r="D415" s="287"/>
      <c r="E415" s="287"/>
      <c r="F415" s="287"/>
      <c r="G415" s="141">
        <v>555</v>
      </c>
      <c r="H415" s="144" t="s">
        <v>181</v>
      </c>
      <c r="I415" s="144" t="s">
        <v>152</v>
      </c>
      <c r="J415" s="141">
        <v>5129700</v>
      </c>
      <c r="K415" s="154"/>
      <c r="L415" s="146">
        <f>SUM(L416)</f>
        <v>438.6</v>
      </c>
      <c r="M415" s="146">
        <f>M416</f>
        <v>438.6</v>
      </c>
      <c r="N415" s="218"/>
    </row>
    <row r="416" spans="1:14">
      <c r="A416" s="143" t="s">
        <v>166</v>
      </c>
      <c r="B416" s="139"/>
      <c r="C416" s="139"/>
      <c r="D416" s="139"/>
      <c r="E416" s="139"/>
      <c r="F416" s="139"/>
      <c r="G416" s="141">
        <v>555</v>
      </c>
      <c r="H416" s="144" t="s">
        <v>181</v>
      </c>
      <c r="I416" s="144" t="s">
        <v>152</v>
      </c>
      <c r="J416" s="141">
        <v>5129700</v>
      </c>
      <c r="K416" s="154">
        <v>500</v>
      </c>
      <c r="L416" s="146">
        <v>438.6</v>
      </c>
      <c r="M416" s="146">
        <v>438.6</v>
      </c>
      <c r="N416" s="218"/>
    </row>
    <row r="417" spans="1:14">
      <c r="A417" s="143"/>
      <c r="B417" s="139"/>
      <c r="C417" s="139"/>
      <c r="D417" s="139"/>
      <c r="E417" s="139"/>
      <c r="F417" s="139"/>
      <c r="G417" s="139"/>
      <c r="H417" s="148"/>
      <c r="I417" s="144"/>
      <c r="J417" s="141"/>
      <c r="K417" s="154"/>
      <c r="L417" s="147"/>
      <c r="M417" s="147"/>
    </row>
    <row r="418" spans="1:14">
      <c r="A418" s="137" t="s">
        <v>183</v>
      </c>
      <c r="B418" s="139"/>
      <c r="C418" s="139"/>
      <c r="D418" s="139"/>
      <c r="E418" s="139"/>
      <c r="F418" s="139"/>
      <c r="G418" s="216">
        <v>555</v>
      </c>
      <c r="H418" s="149" t="s">
        <v>184</v>
      </c>
      <c r="I418" s="140" t="s">
        <v>121</v>
      </c>
      <c r="J418" s="141"/>
      <c r="K418" s="154"/>
      <c r="L418" s="167">
        <f>SUM(L419)</f>
        <v>40.799999999999997</v>
      </c>
      <c r="M418" s="167">
        <f>M419</f>
        <v>40.799999999999997</v>
      </c>
      <c r="N418" s="225"/>
    </row>
    <row r="419" spans="1:14">
      <c r="A419" s="143" t="s">
        <v>185</v>
      </c>
      <c r="B419" s="139"/>
      <c r="C419" s="139"/>
      <c r="D419" s="139"/>
      <c r="E419" s="139"/>
      <c r="F419" s="139"/>
      <c r="G419" s="141">
        <v>555</v>
      </c>
      <c r="H419" s="144" t="s">
        <v>184</v>
      </c>
      <c r="I419" s="144" t="s">
        <v>121</v>
      </c>
      <c r="J419" s="141">
        <v>4900000</v>
      </c>
      <c r="K419" s="154"/>
      <c r="L419" s="147">
        <f>SUM(L422)</f>
        <v>40.799999999999997</v>
      </c>
      <c r="M419" s="147">
        <f>M422</f>
        <v>40.799999999999997</v>
      </c>
    </row>
    <row r="420" spans="1:14">
      <c r="A420" s="143" t="s">
        <v>186</v>
      </c>
      <c r="B420" s="139"/>
      <c r="C420" s="139"/>
      <c r="D420" s="139"/>
      <c r="E420" s="139"/>
      <c r="F420" s="139"/>
      <c r="G420" s="139"/>
      <c r="H420" s="148"/>
      <c r="I420" s="144"/>
      <c r="J420" s="141"/>
      <c r="K420" s="154"/>
      <c r="L420" s="147"/>
      <c r="M420" s="147"/>
    </row>
    <row r="421" spans="1:14">
      <c r="A421" s="143" t="s">
        <v>187</v>
      </c>
      <c r="B421" s="139"/>
      <c r="C421" s="139"/>
      <c r="D421" s="139"/>
      <c r="E421" s="139"/>
      <c r="F421" s="139"/>
      <c r="G421" s="141">
        <v>555</v>
      </c>
      <c r="H421" s="144" t="s">
        <v>184</v>
      </c>
      <c r="I421" s="144" t="s">
        <v>121</v>
      </c>
      <c r="J421" s="141">
        <v>4910100</v>
      </c>
      <c r="K421" s="154"/>
      <c r="L421" s="147"/>
      <c r="M421" s="147"/>
    </row>
    <row r="422" spans="1:14">
      <c r="A422" s="143" t="s">
        <v>166</v>
      </c>
      <c r="B422" s="139"/>
      <c r="C422" s="139"/>
      <c r="D422" s="139"/>
      <c r="E422" s="139"/>
      <c r="F422" s="139"/>
      <c r="G422" s="141">
        <v>555</v>
      </c>
      <c r="H422" s="144" t="s">
        <v>184</v>
      </c>
      <c r="I422" s="144" t="s">
        <v>121</v>
      </c>
      <c r="J422" s="141">
        <v>4910100</v>
      </c>
      <c r="K422" s="157" t="s">
        <v>188</v>
      </c>
      <c r="L422" s="147">
        <v>40.799999999999997</v>
      </c>
      <c r="M422" s="147">
        <v>40.799999999999997</v>
      </c>
    </row>
    <row r="423" spans="1:14">
      <c r="A423" s="143"/>
      <c r="B423" s="139"/>
      <c r="C423" s="139"/>
      <c r="D423" s="139"/>
      <c r="E423" s="139"/>
      <c r="F423" s="139"/>
      <c r="G423" s="141"/>
      <c r="H423" s="144"/>
      <c r="I423" s="144"/>
      <c r="J423" s="141"/>
      <c r="K423" s="154"/>
      <c r="L423" s="147"/>
      <c r="M423" s="147"/>
    </row>
    <row r="424" spans="1:14" ht="16.5" thickBot="1">
      <c r="A424" s="168"/>
      <c r="B424" s="169" t="s">
        <v>189</v>
      </c>
      <c r="C424" s="170"/>
      <c r="D424" s="170"/>
      <c r="E424" s="170"/>
      <c r="F424" s="170"/>
      <c r="G424" s="170"/>
      <c r="H424" s="226"/>
      <c r="I424" s="171"/>
      <c r="J424" s="172"/>
      <c r="K424" s="227"/>
      <c r="L424" s="173">
        <f>L338+L344+L357+L362+L368+L371+L378+L386+L392+L403+L408+L412+L418+L353</f>
        <v>21765.429999999993</v>
      </c>
      <c r="M424" s="173">
        <f>M338+M344+M357+M362+M368+M371+M378+M386+M392+M403+M408+M412+M418+M353</f>
        <v>21610.029999999995</v>
      </c>
      <c r="N424" s="224"/>
    </row>
    <row r="426" spans="1:14">
      <c r="B426" s="122" t="s">
        <v>93</v>
      </c>
      <c r="C426" s="122"/>
      <c r="D426" s="122"/>
      <c r="E426" s="122"/>
      <c r="F426" s="122"/>
      <c r="G426" s="122"/>
      <c r="H426" s="122"/>
      <c r="I426" s="122"/>
    </row>
    <row r="427" spans="1:14">
      <c r="B427" s="122" t="s">
        <v>94</v>
      </c>
      <c r="C427" s="122"/>
      <c r="D427" s="122"/>
      <c r="E427" s="122"/>
      <c r="F427" s="122"/>
      <c r="G427" s="122"/>
      <c r="H427" s="122"/>
      <c r="I427" s="122"/>
    </row>
    <row r="428" spans="1:14">
      <c r="B428" s="122" t="s">
        <v>3</v>
      </c>
      <c r="C428" s="122"/>
      <c r="D428" s="122"/>
      <c r="E428" s="122"/>
      <c r="F428" s="122"/>
      <c r="G428" s="122"/>
      <c r="H428" s="122"/>
      <c r="I428" s="122" t="s">
        <v>95</v>
      </c>
    </row>
  </sheetData>
  <mergeCells count="122">
    <mergeCell ref="A1:L1"/>
    <mergeCell ref="A2:L2"/>
    <mergeCell ref="A3:L3"/>
    <mergeCell ref="D4:L4"/>
    <mergeCell ref="A5:L5"/>
    <mergeCell ref="J7:K7"/>
    <mergeCell ref="A82:F82"/>
    <mergeCell ref="A85:F85"/>
    <mergeCell ref="A9:K9"/>
    <mergeCell ref="A10:K10"/>
    <mergeCell ref="C12:K12"/>
    <mergeCell ref="A14:F15"/>
    <mergeCell ref="G14:G15"/>
    <mergeCell ref="H14:H15"/>
    <mergeCell ref="A48:F48"/>
    <mergeCell ref="A44:F44"/>
    <mergeCell ref="A52:F52"/>
    <mergeCell ref="A62:F62"/>
    <mergeCell ref="A68:F68"/>
    <mergeCell ref="A69:F69"/>
    <mergeCell ref="A53:F53"/>
    <mergeCell ref="A54:F54"/>
    <mergeCell ref="A49:F49"/>
    <mergeCell ref="A71:F71"/>
    <mergeCell ref="A72:F72"/>
    <mergeCell ref="A73:F73"/>
    <mergeCell ref="A80:D80"/>
    <mergeCell ref="A81:F81"/>
    <mergeCell ref="A61:F61"/>
    <mergeCell ref="A70:F70"/>
    <mergeCell ref="A163:F163"/>
    <mergeCell ref="A164:F164"/>
    <mergeCell ref="A114:F115"/>
    <mergeCell ref="A161:F161"/>
    <mergeCell ref="A105:L105"/>
    <mergeCell ref="K107:L107"/>
    <mergeCell ref="A109:K109"/>
    <mergeCell ref="A110:K110"/>
    <mergeCell ref="K114:L114"/>
    <mergeCell ref="A144:F144"/>
    <mergeCell ref="A159:F159"/>
    <mergeCell ref="A160:F160"/>
    <mergeCell ref="A57:F57"/>
    <mergeCell ref="A58:F58"/>
    <mergeCell ref="A102:L102"/>
    <mergeCell ref="A103:L103"/>
    <mergeCell ref="D104:L104"/>
    <mergeCell ref="A101:L101"/>
    <mergeCell ref="A111:K111"/>
    <mergeCell ref="A112:K112"/>
    <mergeCell ref="A193:F193"/>
    <mergeCell ref="A198:F198"/>
    <mergeCell ref="A171:F171"/>
    <mergeCell ref="A172:F172"/>
    <mergeCell ref="A173:F173"/>
    <mergeCell ref="A174:F174"/>
    <mergeCell ref="A180:F180"/>
    <mergeCell ref="A192:B192"/>
    <mergeCell ref="A227:F228"/>
    <mergeCell ref="G227:K227"/>
    <mergeCell ref="A229:F229"/>
    <mergeCell ref="A257:F257"/>
    <mergeCell ref="I213:L213"/>
    <mergeCell ref="A214:L214"/>
    <mergeCell ref="A215:L215"/>
    <mergeCell ref="A216:L216"/>
    <mergeCell ref="D217:L217"/>
    <mergeCell ref="A218:L218"/>
    <mergeCell ref="K220:L220"/>
    <mergeCell ref="A223:L223"/>
    <mergeCell ref="A224:L224"/>
    <mergeCell ref="C225:L225"/>
    <mergeCell ref="A289:F289"/>
    <mergeCell ref="A290:F290"/>
    <mergeCell ref="A291:F291"/>
    <mergeCell ref="A269:F269"/>
    <mergeCell ref="A270:F270"/>
    <mergeCell ref="A262:F262"/>
    <mergeCell ref="A292:F292"/>
    <mergeCell ref="A299:D299"/>
    <mergeCell ref="A271:F271"/>
    <mergeCell ref="A273:F273"/>
    <mergeCell ref="A274:F274"/>
    <mergeCell ref="A278:F278"/>
    <mergeCell ref="A285:E285"/>
    <mergeCell ref="A287:F287"/>
    <mergeCell ref="A275:F275"/>
    <mergeCell ref="A288:F288"/>
    <mergeCell ref="A300:D300"/>
    <mergeCell ref="A301:D301"/>
    <mergeCell ref="A305:F305"/>
    <mergeCell ref="I322:L322"/>
    <mergeCell ref="A327:L327"/>
    <mergeCell ref="K329:L329"/>
    <mergeCell ref="A323:L323"/>
    <mergeCell ref="A324:L324"/>
    <mergeCell ref="A408:F408"/>
    <mergeCell ref="A409:F409"/>
    <mergeCell ref="A381:F381"/>
    <mergeCell ref="A383:F383"/>
    <mergeCell ref="A384:F384"/>
    <mergeCell ref="A387:F387"/>
    <mergeCell ref="A332:L332"/>
    <mergeCell ref="A334:F335"/>
    <mergeCell ref="A415:F415"/>
    <mergeCell ref="A11:K11"/>
    <mergeCell ref="A56:F56"/>
    <mergeCell ref="A168:F168"/>
    <mergeCell ref="A167:F167"/>
    <mergeCell ref="A166:F166"/>
    <mergeCell ref="A165:F165"/>
    <mergeCell ref="A261:F261"/>
    <mergeCell ref="A379:F379"/>
    <mergeCell ref="A380:F380"/>
    <mergeCell ref="A325:L325"/>
    <mergeCell ref="D326:L326"/>
    <mergeCell ref="G334:K334"/>
    <mergeCell ref="L334:M334"/>
    <mergeCell ref="A336:F336"/>
    <mergeCell ref="A365:F365"/>
    <mergeCell ref="A330:L330"/>
    <mergeCell ref="A331:L331"/>
  </mergeCells>
  <phoneticPr fontId="0" type="noConversion"/>
  <pageMargins left="0.63" right="0.11811023622047245" top="0.43307086614173229" bottom="0.27559055118110237" header="0.31496062992125984" footer="0.31496062992125984"/>
  <pageSetup paperSize="9" scale="8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распределение обязательств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2012-07-04T03:41:30Z</dcterms:modified>
</cp:coreProperties>
</file>