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Доходы" sheetId="1" r:id="rId1"/>
    <sheet name="распределение обязательств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N162" i="2"/>
  <c r="N160"/>
  <c r="N163"/>
  <c r="N159"/>
  <c r="N150"/>
  <c r="N177"/>
  <c r="N181"/>
  <c r="N178"/>
  <c r="N173"/>
  <c r="N172"/>
  <c r="M47"/>
  <c r="M55"/>
  <c r="M70"/>
  <c r="N200"/>
  <c r="N199"/>
  <c r="N196"/>
  <c r="N194"/>
  <c r="N191"/>
  <c r="N190"/>
  <c r="N187"/>
  <c r="N186"/>
  <c r="N185"/>
  <c r="N174"/>
  <c r="N169"/>
  <c r="N168"/>
  <c r="N156"/>
  <c r="N155"/>
  <c r="N147"/>
  <c r="N144"/>
  <c r="N141"/>
  <c r="N139"/>
  <c r="N135"/>
  <c r="N130"/>
  <c r="N127"/>
  <c r="N122"/>
  <c r="N121"/>
  <c r="M72"/>
  <c r="M90"/>
  <c r="M89"/>
  <c r="M86"/>
  <c r="M85"/>
  <c r="M82"/>
  <c r="M81"/>
  <c r="M78"/>
  <c r="M77"/>
  <c r="M76"/>
  <c r="M71"/>
  <c r="M67"/>
  <c r="M62"/>
  <c r="M61"/>
  <c r="M56"/>
  <c r="M53"/>
  <c r="M52"/>
  <c r="M44"/>
  <c r="M41"/>
  <c r="M38"/>
  <c r="M36"/>
  <c r="M30"/>
  <c r="M26"/>
  <c r="M23"/>
  <c r="M18"/>
  <c r="M17"/>
  <c r="K72"/>
  <c r="L163"/>
  <c r="L150"/>
  <c r="K71"/>
  <c r="K47"/>
  <c r="K56"/>
  <c r="L200"/>
  <c r="L199"/>
  <c r="L196"/>
  <c r="L194"/>
  <c r="L191"/>
  <c r="L190"/>
  <c r="L187"/>
  <c r="L186"/>
  <c r="L185"/>
  <c r="L178"/>
  <c r="L174"/>
  <c r="L173"/>
  <c r="L172"/>
  <c r="L169"/>
  <c r="L168"/>
  <c r="L160"/>
  <c r="L156"/>
  <c r="L155"/>
  <c r="L147"/>
  <c r="L144"/>
  <c r="L141"/>
  <c r="L139"/>
  <c r="L135"/>
  <c r="L130"/>
  <c r="L127"/>
  <c r="L122"/>
  <c r="L121"/>
  <c r="K90"/>
  <c r="K89"/>
  <c r="K86"/>
  <c r="K85"/>
  <c r="K82"/>
  <c r="K81"/>
  <c r="K78"/>
  <c r="K77"/>
  <c r="K76"/>
  <c r="K67"/>
  <c r="K66"/>
  <c r="K62"/>
  <c r="K61"/>
  <c r="K53"/>
  <c r="K52"/>
  <c r="K44"/>
  <c r="K41"/>
  <c r="K38"/>
  <c r="K36"/>
  <c r="K30"/>
  <c r="K26"/>
  <c r="K23"/>
  <c r="K18"/>
  <c r="K17"/>
  <c r="M42" i="1"/>
  <c r="L42"/>
  <c r="K42"/>
  <c r="J42"/>
  <c r="M39"/>
  <c r="L39"/>
  <c r="K39"/>
  <c r="J39"/>
  <c r="M38"/>
  <c r="L38"/>
  <c r="K38"/>
  <c r="J38"/>
  <c r="M37"/>
  <c r="L37"/>
  <c r="K37"/>
  <c r="J37"/>
  <c r="M36"/>
  <c r="L36"/>
  <c r="K36"/>
  <c r="J36"/>
  <c r="M31"/>
  <c r="M30"/>
  <c r="L31"/>
  <c r="K31"/>
  <c r="K30"/>
  <c r="L30"/>
  <c r="J30"/>
  <c r="M26"/>
  <c r="L26"/>
  <c r="K26"/>
  <c r="J26"/>
  <c r="M23"/>
  <c r="L23"/>
  <c r="K23"/>
  <c r="J23"/>
  <c r="L21"/>
  <c r="J21"/>
  <c r="M20"/>
  <c r="L20"/>
  <c r="K20"/>
  <c r="J20"/>
  <c r="J11"/>
  <c r="J53"/>
  <c r="M18"/>
  <c r="L18"/>
  <c r="K18"/>
  <c r="M15"/>
  <c r="K15"/>
  <c r="M13"/>
  <c r="L13"/>
  <c r="K13"/>
  <c r="J13"/>
  <c r="M12"/>
  <c r="L12"/>
  <c r="K12"/>
  <c r="J12"/>
  <c r="L11"/>
  <c r="L53"/>
  <c r="N206" i="2"/>
  <c r="M66"/>
  <c r="M65"/>
  <c r="M95"/>
  <c r="L159"/>
  <c r="L206"/>
  <c r="K65"/>
  <c r="K95"/>
  <c r="K11" i="1"/>
  <c r="K53"/>
  <c r="M11"/>
  <c r="M53"/>
</calcChain>
</file>

<file path=xl/sharedStrings.xml><?xml version="1.0" encoding="utf-8"?>
<sst xmlns="http://schemas.openxmlformats.org/spreadsheetml/2006/main" count="548" uniqueCount="220">
  <si>
    <t>Приложение №1</t>
  </si>
  <si>
    <t xml:space="preserve">к пояснительной записке </t>
  </si>
  <si>
    <t xml:space="preserve">к решению Совета депутатов Верх- Ирменского сельсовета </t>
  </si>
  <si>
    <t>Ордынского района Новосибирской области</t>
  </si>
  <si>
    <t>Прогноз поступления доходов на 2012 год и на плановый период 2013 и 2014 годов в бюджет муниципального образования Верх-Ирменский сельсовет Ордынского района Новосибирской области</t>
  </si>
  <si>
    <t>тыс.руб.</t>
  </si>
  <si>
    <t>Код вида доходов</t>
  </si>
  <si>
    <t>Наименование налогов и платежей</t>
  </si>
  <si>
    <t>Оценка 2011 года</t>
  </si>
  <si>
    <t>Прогноз 2012 года</t>
  </si>
  <si>
    <t>Прогноз 2014 года</t>
  </si>
  <si>
    <t>1 00 00000 00 0000 000</t>
  </si>
  <si>
    <t>НАЛОГОВЫЕ И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</si>
  <si>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</si>
  <si>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</si>
  <si>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</si>
  <si>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</si>
  <si>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</si>
  <si>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полученных в виде дивидендов от долевого участия в деятельности организаций</t>
  </si>
  <si>
    <t>1 01 02020 01 0000 110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</si>
  <si>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</si>
  <si>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1 01 02021 01 0000 110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</si>
  <si>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</si>
  <si>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1 01 02030 01 0000 110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</si>
  <si>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</si>
  <si>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</si>
  <si>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</si>
  <si>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</si>
  <si>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</si>
  <si>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</si>
  <si>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</si>
  <si>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</si>
  <si>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</si>
  <si>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</si>
  <si>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</si>
  <si>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</si>
  <si>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налог</t>
  </si>
  <si>
    <t>1 06 06013 10 0000 110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</si>
  <si>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</si>
  <si>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1 06 06023 10 0000 110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</si>
  <si>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</si>
  <si>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1 09 00000 00 0000 000</t>
  </si>
  <si>
    <t>Задолженность и перерасчеты по отмененным налогам, сборам и иным обязательным патежам</t>
  </si>
  <si>
    <t>1 09 04050 10 0000 110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</si>
  <si>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</si>
  <si>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актамиРоссийской Федерации за совершение нотариальных действий</t>
  </si>
  <si>
    <t>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</si>
  <si>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</si>
  <si>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</si>
  <si>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</si>
  <si>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</si>
  <si>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</si>
  <si>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1 11 05010 10 0000 120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</si>
  <si>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</si>
  <si>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</si>
  <si>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находящихся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</si>
  <si>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</si>
  <si>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в хозяйственном ведении муниципальных унитарных предприятий</t>
  </si>
  <si>
    <t>1 14 06014 10 0000 430</t>
  </si>
  <si>
    <t>Доходы то продажи земельных участков, государственная собственность на которые не разграничена и которые расположены в границах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</si>
  <si>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</si>
  <si>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</si>
  <si>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</si>
  <si>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</si>
  <si>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</si>
  <si>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</si>
  <si>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</si>
  <si>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</si>
  <si>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2 02 01001 05 0000 151</t>
  </si>
  <si>
    <t>Дотации бюджетам поселений на выравнивание бюджетной обеспеченности</t>
  </si>
  <si>
    <t>2 02 01003 05 0000 151</t>
  </si>
  <si>
    <t>Дотации бюджетам поселений на поддержку мер по обеспечению сбалансированности бюджета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</si>
  <si>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</si>
  <si>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</si>
  <si>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2 02 02004 10 0000 151</t>
  </si>
  <si>
    <t>Субсидии бюджетам поселений на развитие социальной и инженерной инфраструктуры муниципального образования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</si>
  <si>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</si>
  <si>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Фонда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</si>
  <si>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</si>
  <si>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субъекта</t>
  </si>
  <si>
    <t>2 02 02999 05 0000 151</t>
  </si>
  <si>
    <t>Субсидии на благоустройство городских и сельских поселений Новосибирской области</t>
  </si>
  <si>
    <t>2 02 02999 10 0000 151</t>
  </si>
  <si>
    <t>Субсидии на софинансирование расходных обязательств, возникающих при выполнении полномочий органов местного самоуправления по вопросам местного значения в части снабжения населения топливом</t>
  </si>
  <si>
    <t>Субсидии бюджетам поселений на реализацию мероприятий ВЦП по энергосбережению и энергоэффективоности в ЖКХ на 2011-2013год</t>
  </si>
  <si>
    <t>Прочие субсидии поселений (на подготовку генеральных планов)</t>
  </si>
  <si>
    <t>2 02 02041 10 0000 151</t>
  </si>
  <si>
    <t>Субсидии бюджетам поселений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</si>
  <si>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</si>
  <si>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</si>
  <si>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2 02 04014 10 0000 151</t>
  </si>
  <si>
    <t>Межбюджетные трансферты 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</si>
  <si>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</si>
  <si>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Верх-Ирменского сельсовета</t>
  </si>
  <si>
    <t>О.А.Цугуй</t>
  </si>
  <si>
    <t>Прогноз 2013 года</t>
  </si>
  <si>
    <t>Земельный налог (по обязательствам, возникшим до 1 января 2006 года), мобилизируемый на территориях поселений</t>
  </si>
  <si>
    <t>Приложение №3</t>
  </si>
  <si>
    <t xml:space="preserve">к решению Совета депутатов Верх-Ирменского сельсовета </t>
  </si>
  <si>
    <t>"О бюджете Верх-Ирменского сельсовета Ордынского района Новосибирской области на 2012 год и на плановый период 2013 и 2014 годов"</t>
  </si>
  <si>
    <t xml:space="preserve">от 16.12.2011года №14     </t>
  </si>
  <si>
    <t>Таблица  1</t>
  </si>
  <si>
    <t xml:space="preserve">Распределение бюджетных ассигнований </t>
  </si>
  <si>
    <t>по разделам, подразделам, целевым статьям и видам расходов бюджета</t>
  </si>
  <si>
    <t>Верх-Ирменского сельсовета Ордынского района Новосибирской области на 2012 год</t>
  </si>
  <si>
    <t>тыс. руб.</t>
  </si>
  <si>
    <t>Наименование</t>
  </si>
  <si>
    <t>Раздел</t>
  </si>
  <si>
    <t>Подраздел</t>
  </si>
  <si>
    <t>Целевая</t>
  </si>
  <si>
    <t>Вид</t>
  </si>
  <si>
    <t>План</t>
  </si>
  <si>
    <t>статья</t>
  </si>
  <si>
    <t>расходов</t>
  </si>
  <si>
    <t>Функционирование высшего должностного лица</t>
  </si>
  <si>
    <t>субъекта РФ и органа местного самоуправления</t>
  </si>
  <si>
    <t>О1</t>
  </si>
  <si>
    <t>02</t>
  </si>
  <si>
    <t>Глава муниципального образования</t>
  </si>
  <si>
    <t>01</t>
  </si>
  <si>
    <t>ОО20300</t>
  </si>
  <si>
    <t>Выполнение функций органами местного самоупрвления</t>
  </si>
  <si>
    <t>Функционирование Правительства РФ, высших исполнительных</t>
  </si>
  <si>
    <t xml:space="preserve">органов государственной власти субъектов РФ, </t>
  </si>
  <si>
    <t>местных администраций</t>
  </si>
  <si>
    <t>04</t>
  </si>
  <si>
    <t>Руководство и управление в сфере установленных функций</t>
  </si>
  <si>
    <t xml:space="preserve">органов государственной власти субъектов РФ и органов </t>
  </si>
  <si>
    <t>местного самоуправления</t>
  </si>
  <si>
    <t>ОО20000</t>
  </si>
  <si>
    <t>Центральный аппарат</t>
  </si>
  <si>
    <t>ОО20400</t>
  </si>
  <si>
    <t>Обеспечение деятельности финансовых, налоговых и таможенных</t>
  </si>
  <si>
    <t>06</t>
  </si>
  <si>
    <t>органов и органов финансового (финансово-бюджетного) надзора</t>
  </si>
  <si>
    <t>Расходы на осуществление полномочий по</t>
  </si>
  <si>
    <t xml:space="preserve"> внешнему муниципальному финансовому контролю</t>
  </si>
  <si>
    <t>0020400</t>
  </si>
  <si>
    <t>07</t>
  </si>
  <si>
    <t>Мобилизационная и вневойсковая подготовка</t>
  </si>
  <si>
    <t>03</t>
  </si>
  <si>
    <t>Осуществление первичного воинского учета на</t>
  </si>
  <si>
    <t>территориях, где отсутствуют военные комиссариаты</t>
  </si>
  <si>
    <t>ОО13600</t>
  </si>
  <si>
    <t>Предупреждение и ликвидация последствий</t>
  </si>
  <si>
    <t>09</t>
  </si>
  <si>
    <t>черезвычайных ситуаций природного и техногенного</t>
  </si>
  <si>
    <t>характера, гражданская оборона</t>
  </si>
  <si>
    <t>Предупреждение и ликвидация последствий черезвычайных ситуаций и стихийных бедствий природного и техногенного характера</t>
  </si>
  <si>
    <t>Жилищное хозяйство</t>
  </si>
  <si>
    <t>05</t>
  </si>
  <si>
    <t>Мероприятия по энергосбережению и энергоэффективности</t>
  </si>
  <si>
    <t>Обеспечение мероприятий ВЦП по энергоснабжению и энергоэффективности</t>
  </si>
  <si>
    <t>006</t>
  </si>
  <si>
    <t>Выполнение функций органами местного самоуправления</t>
  </si>
  <si>
    <t>Капитальный ремонт многоквартирных домов</t>
  </si>
  <si>
    <t>Обеспечение мероприятий по капитальному ремонту многоквартирных домов за счет средств ГК "Фонд содействия реформированию ЖКХ"</t>
  </si>
  <si>
    <t>О980101</t>
  </si>
  <si>
    <t>500</t>
  </si>
  <si>
    <t>Коммунальное хозяйство</t>
  </si>
  <si>
    <t>Расходы, возникшие при выполнении полномочий органов местного самоуправления по вопросам местного значения в части снабжения населения топливом</t>
  </si>
  <si>
    <t>Благоустройство</t>
  </si>
  <si>
    <t>Уличное освещение</t>
  </si>
  <si>
    <t>Выполнение функций органа местного самоуправления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</si>
  <si>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</si>
  <si>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Прочие мероприятия по благоустройству городских округов и поселений</t>
  </si>
  <si>
    <t>Подготовка генеральных планов</t>
  </si>
  <si>
    <t>Софинансирование из бюджета поселений</t>
  </si>
  <si>
    <t>Мероприятия по благоустройству городских и сельских поселений</t>
  </si>
  <si>
    <t>Молодежная политика и оздоровление детей</t>
  </si>
  <si>
    <t>Организационно- воспитательная работа с молодежью</t>
  </si>
  <si>
    <t>Проведение мероприятий для детей и молодежи</t>
  </si>
  <si>
    <t>Культура</t>
  </si>
  <si>
    <t>08</t>
  </si>
  <si>
    <t>Обеспечение деятельности подведомственных учреждений</t>
  </si>
  <si>
    <t>Выполнение функций бюджетными учреждениями</t>
  </si>
  <si>
    <t>ОО1</t>
  </si>
  <si>
    <t>Физическая культура и спорт</t>
  </si>
  <si>
    <t>11</t>
  </si>
  <si>
    <t>Мероприятия  в области здравоохранения,спорта и физической культуры, туризма</t>
  </si>
  <si>
    <t>Пенсионное обеспечение</t>
  </si>
  <si>
    <t>10</t>
  </si>
  <si>
    <t>Пенсии</t>
  </si>
  <si>
    <t>Доплата к пенсии государственных служащих субъектов РФ</t>
  </si>
  <si>
    <t>и муниципальных служащих</t>
  </si>
  <si>
    <t>005</t>
  </si>
  <si>
    <t>Всего расходов</t>
  </si>
  <si>
    <t>Другие вопросы в области национальной экономики</t>
  </si>
  <si>
    <t>12</t>
  </si>
  <si>
    <t>Строительство водозаборной скважины в д.Поперечное</t>
  </si>
  <si>
    <t>Дорожное хозяйство</t>
  </si>
  <si>
    <t>О980201</t>
  </si>
  <si>
    <t>Расходы, возникшие при выполнении полномочий органов местного самоуправления по вопросам местного значения</t>
  </si>
  <si>
    <t xml:space="preserve">Физкультурно- оздоровительная работа и спортивные </t>
  </si>
  <si>
    <t>Приложение №4</t>
  </si>
  <si>
    <t>Таблица 1</t>
  </si>
  <si>
    <t xml:space="preserve">Ведомственная и функциональная структура расходов бюджета </t>
  </si>
  <si>
    <t>Верх-Ирменского сельсовета Ордынского района Новосибирской области</t>
  </si>
  <si>
    <t xml:space="preserve">на 2012 год </t>
  </si>
  <si>
    <t>Коды ведомственной классификации</t>
  </si>
  <si>
    <t>главный распорядитель бюджетных средств</t>
  </si>
  <si>
    <t>раздел</t>
  </si>
  <si>
    <t xml:space="preserve"> подраздел</t>
  </si>
  <si>
    <t>целевая статья</t>
  </si>
  <si>
    <t>вид расходов</t>
  </si>
  <si>
    <t>Администрация Верх-Ирменского сельсовета Ордынского района Новосибирской области</t>
  </si>
  <si>
    <t>0013600</t>
  </si>
  <si>
    <t>Строительство и модернизация автомобильных дорог</t>
  </si>
  <si>
    <t>Содержание автомобильных дорог и инженерных сооружений на них в нраницах городских округов и поселений в рамках благоустройства</t>
  </si>
  <si>
    <t>014</t>
  </si>
  <si>
    <t>Обеспечение мероприятий по капитальному ремонту многоквартирных домов за счет средств областного бюджета</t>
  </si>
  <si>
    <t>0980201</t>
  </si>
  <si>
    <t>Заместитель главы администрации</t>
  </si>
  <si>
    <t>"О бюджете Верх-Ирменского сельсовета Ордынского района Новосибирской области на 2012 год и на плановый период 2013-2014 годов"</t>
  </si>
  <si>
    <t>внесенные изменения</t>
  </si>
  <si>
    <t>О.А. Колмакова</t>
  </si>
  <si>
    <t>с учетом изменений</t>
  </si>
  <si>
    <t>от "31 "  мая 2012года №11</t>
  </si>
  <si>
    <t>от " 31" мая 2012года №11</t>
  </si>
  <si>
    <t>от 16.12.2011 № 14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</si>
</sst>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164" fontId="1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0" fillId="0" borderId="7" xfId="0" applyBorder="1"/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5" fillId="0" borderId="5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6" fillId="0" borderId="11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right"/>
    </xf>
    <xf numFmtId="0" fontId="5" fillId="0" borderId="13" xfId="0" applyFont="1" applyBorder="1"/>
    <xf numFmtId="0" fontId="5" fillId="0" borderId="1" xfId="0" applyFont="1" applyBorder="1"/>
    <xf numFmtId="0" fontId="5" fillId="0" borderId="11" xfId="0" applyFont="1" applyBorder="1" applyAlignment="1">
      <alignment horizontal="center"/>
    </xf>
    <xf numFmtId="0" fontId="5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5" fillId="0" borderId="16" xfId="0" applyFont="1" applyBorder="1"/>
    <xf numFmtId="0" fontId="5" fillId="0" borderId="0" xfId="0" applyFont="1" applyBorder="1"/>
    <xf numFmtId="0" fontId="4" fillId="0" borderId="7" xfId="0" applyFont="1" applyBorder="1"/>
    <xf numFmtId="0" fontId="4" fillId="0" borderId="0" xfId="0" applyFont="1" applyBorder="1"/>
    <xf numFmtId="49" fontId="4" fillId="0" borderId="3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5" fillId="0" borderId="3" xfId="0" applyFont="1" applyBorder="1"/>
    <xf numFmtId="164" fontId="4" fillId="0" borderId="3" xfId="0" applyNumberFormat="1" applyFont="1" applyBorder="1"/>
    <xf numFmtId="0" fontId="5" fillId="0" borderId="5" xfId="0" applyFont="1" applyBorder="1"/>
    <xf numFmtId="0" fontId="5" fillId="0" borderId="6" xfId="0" applyFont="1" applyBorder="1"/>
    <xf numFmtId="49" fontId="5" fillId="0" borderId="2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2" xfId="0" applyFont="1" applyBorder="1"/>
    <xf numFmtId="164" fontId="5" fillId="0" borderId="2" xfId="0" applyNumberFormat="1" applyFont="1" applyBorder="1"/>
    <xf numFmtId="0" fontId="5" fillId="0" borderId="6" xfId="0" applyFont="1" applyBorder="1" applyAlignment="1">
      <alignment horizontal="left"/>
    </xf>
    <xf numFmtId="0" fontId="5" fillId="0" borderId="8" xfId="0" applyFont="1" applyBorder="1"/>
    <xf numFmtId="0" fontId="5" fillId="0" borderId="17" xfId="0" applyFont="1" applyBorder="1"/>
    <xf numFmtId="49" fontId="4" fillId="0" borderId="18" xfId="0" applyNumberFormat="1" applyFont="1" applyBorder="1" applyAlignment="1">
      <alignment horizontal="center"/>
    </xf>
    <xf numFmtId="0" fontId="5" fillId="0" borderId="18" xfId="0" applyFont="1" applyBorder="1"/>
    <xf numFmtId="0" fontId="4" fillId="0" borderId="19" xfId="0" applyFont="1" applyBorder="1"/>
    <xf numFmtId="0" fontId="5" fillId="0" borderId="20" xfId="0" applyFont="1" applyBorder="1"/>
    <xf numFmtId="49" fontId="4" fillId="0" borderId="21" xfId="0" applyNumberFormat="1" applyFont="1" applyBorder="1" applyAlignment="1">
      <alignment horizontal="center"/>
    </xf>
    <xf numFmtId="49" fontId="4" fillId="0" borderId="20" xfId="0" applyNumberFormat="1" applyFont="1" applyBorder="1" applyAlignment="1">
      <alignment horizontal="center"/>
    </xf>
    <xf numFmtId="0" fontId="5" fillId="0" borderId="21" xfId="0" applyFont="1" applyBorder="1"/>
    <xf numFmtId="164" fontId="4" fillId="0" borderId="21" xfId="0" applyNumberFormat="1" applyFont="1" applyBorder="1"/>
    <xf numFmtId="0" fontId="5" fillId="0" borderId="7" xfId="0" applyFont="1" applyBorder="1"/>
    <xf numFmtId="49" fontId="6" fillId="0" borderId="3" xfId="0" applyNumberFormat="1" applyFont="1" applyBorder="1" applyAlignment="1">
      <alignment horizontal="center"/>
    </xf>
    <xf numFmtId="164" fontId="5" fillId="0" borderId="3" xfId="0" applyNumberFormat="1" applyFont="1" applyBorder="1"/>
    <xf numFmtId="49" fontId="5" fillId="0" borderId="3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4" fillId="0" borderId="3" xfId="0" applyFont="1" applyBorder="1"/>
    <xf numFmtId="49" fontId="5" fillId="0" borderId="3" xfId="0" applyNumberFormat="1" applyFont="1" applyBorder="1"/>
    <xf numFmtId="0" fontId="5" fillId="0" borderId="0" xfId="0" applyFont="1" applyBorder="1" applyAlignment="1">
      <alignment horizontal="left"/>
    </xf>
    <xf numFmtId="0" fontId="4" fillId="0" borderId="8" xfId="0" applyFont="1" applyBorder="1"/>
    <xf numFmtId="49" fontId="4" fillId="0" borderId="17" xfId="0" applyNumberFormat="1" applyFont="1" applyBorder="1" applyAlignment="1">
      <alignment horizontal="center"/>
    </xf>
    <xf numFmtId="164" fontId="4" fillId="0" borderId="18" xfId="0" applyNumberFormat="1" applyFont="1" applyBorder="1"/>
    <xf numFmtId="0" fontId="4" fillId="0" borderId="0" xfId="0" applyFont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1" fontId="5" fillId="0" borderId="2" xfId="0" applyNumberFormat="1" applyFont="1" applyBorder="1" applyAlignment="1">
      <alignment horizontal="left"/>
    </xf>
    <xf numFmtId="1" fontId="5" fillId="0" borderId="3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64" fontId="5" fillId="0" borderId="22" xfId="0" applyNumberFormat="1" applyFont="1" applyBorder="1"/>
    <xf numFmtId="49" fontId="5" fillId="0" borderId="20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/>
    </xf>
    <xf numFmtId="49" fontId="5" fillId="0" borderId="21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164" fontId="6" fillId="0" borderId="3" xfId="0" applyNumberFormat="1" applyFont="1" applyBorder="1"/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164" fontId="5" fillId="0" borderId="23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24" xfId="0" applyFont="1" applyBorder="1" applyAlignment="1">
      <alignment horizontal="left"/>
    </xf>
    <xf numFmtId="49" fontId="5" fillId="0" borderId="6" xfId="0" applyNumberFormat="1" applyFont="1" applyFill="1" applyBorder="1" applyAlignment="1">
      <alignment horizontal="center"/>
    </xf>
    <xf numFmtId="0" fontId="6" fillId="0" borderId="25" xfId="0" applyFont="1" applyBorder="1"/>
    <xf numFmtId="0" fontId="4" fillId="0" borderId="26" xfId="0" applyFont="1" applyBorder="1"/>
    <xf numFmtId="0" fontId="6" fillId="0" borderId="26" xfId="0" applyFont="1" applyBorder="1"/>
    <xf numFmtId="49" fontId="6" fillId="0" borderId="9" xfId="0" applyNumberFormat="1" applyFont="1" applyBorder="1" applyAlignment="1">
      <alignment horizontal="center"/>
    </xf>
    <xf numFmtId="0" fontId="6" fillId="0" borderId="9" xfId="0" applyFont="1" applyBorder="1"/>
    <xf numFmtId="164" fontId="6" fillId="0" borderId="9" xfId="0" applyNumberFormat="1" applyFont="1" applyBorder="1"/>
    <xf numFmtId="0" fontId="6" fillId="0" borderId="0" xfId="0" applyFont="1" applyBorder="1"/>
    <xf numFmtId="164" fontId="6" fillId="0" borderId="0" xfId="0" applyNumberFormat="1" applyFont="1" applyBorder="1"/>
    <xf numFmtId="0" fontId="9" fillId="0" borderId="0" xfId="0" applyFont="1"/>
    <xf numFmtId="0" fontId="6" fillId="0" borderId="0" xfId="0" applyFont="1" applyAlignment="1"/>
    <xf numFmtId="0" fontId="9" fillId="0" borderId="0" xfId="0" applyFont="1" applyBorder="1"/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49" fontId="5" fillId="0" borderId="0" xfId="0" applyNumberFormat="1" applyFont="1" applyBorder="1"/>
    <xf numFmtId="0" fontId="5" fillId="0" borderId="27" xfId="0" applyFont="1" applyBorder="1"/>
    <xf numFmtId="0" fontId="6" fillId="0" borderId="0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164" fontId="4" fillId="0" borderId="27" xfId="0" applyNumberFormat="1" applyFont="1" applyBorder="1"/>
    <xf numFmtId="164" fontId="5" fillId="0" borderId="27" xfId="0" applyNumberFormat="1" applyFont="1" applyBorder="1"/>
    <xf numFmtId="164" fontId="6" fillId="0" borderId="27" xfId="0" applyNumberFormat="1" applyFont="1" applyBorder="1"/>
    <xf numFmtId="0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 wrapText="1"/>
    </xf>
    <xf numFmtId="49" fontId="6" fillId="0" borderId="0" xfId="0" applyNumberFormat="1" applyFont="1" applyBorder="1" applyAlignment="1">
      <alignment horizontal="center" wrapText="1"/>
    </xf>
    <xf numFmtId="0" fontId="4" fillId="0" borderId="27" xfId="0" applyFont="1" applyBorder="1"/>
    <xf numFmtId="49" fontId="6" fillId="0" borderId="0" xfId="0" applyNumberFormat="1" applyFont="1" applyBorder="1"/>
    <xf numFmtId="0" fontId="5" fillId="0" borderId="26" xfId="0" applyFont="1" applyBorder="1"/>
    <xf numFmtId="49" fontId="5" fillId="0" borderId="26" xfId="0" applyNumberFormat="1" applyFont="1" applyBorder="1"/>
    <xf numFmtId="49" fontId="6" fillId="0" borderId="26" xfId="0" applyNumberFormat="1" applyFont="1" applyBorder="1"/>
    <xf numFmtId="0" fontId="6" fillId="0" borderId="26" xfId="0" applyFont="1" applyBorder="1" applyAlignment="1">
      <alignment horizontal="center"/>
    </xf>
    <xf numFmtId="164" fontId="6" fillId="0" borderId="14" xfId="0" applyNumberFormat="1" applyFont="1" applyBorder="1"/>
    <xf numFmtId="0" fontId="5" fillId="0" borderId="28" xfId="0" applyFont="1" applyBorder="1"/>
    <xf numFmtId="164" fontId="6" fillId="0" borderId="18" xfId="0" applyNumberFormat="1" applyFont="1" applyBorder="1"/>
    <xf numFmtId="49" fontId="6" fillId="0" borderId="2" xfId="0" applyNumberFormat="1" applyFont="1" applyBorder="1" applyAlignment="1">
      <alignment horizontal="left"/>
    </xf>
    <xf numFmtId="1" fontId="6" fillId="0" borderId="2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49" fontId="5" fillId="0" borderId="24" xfId="0" applyNumberFormat="1" applyFont="1" applyBorder="1" applyAlignment="1">
      <alignment horizontal="center"/>
    </xf>
    <xf numFmtId="0" fontId="5" fillId="0" borderId="18" xfId="0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164" fontId="5" fillId="0" borderId="5" xfId="0" applyNumberFormat="1" applyFont="1" applyBorder="1"/>
    <xf numFmtId="0" fontId="5" fillId="0" borderId="15" xfId="0" applyFont="1" applyBorder="1"/>
    <xf numFmtId="0" fontId="5" fillId="0" borderId="25" xfId="0" applyFont="1" applyBorder="1"/>
    <xf numFmtId="164" fontId="4" fillId="0" borderId="29" xfId="0" applyNumberFormat="1" applyFont="1" applyBorder="1"/>
    <xf numFmtId="0" fontId="5" fillId="0" borderId="19" xfId="0" applyFont="1" applyBorder="1"/>
    <xf numFmtId="0" fontId="5" fillId="0" borderId="30" xfId="0" applyFont="1" applyBorder="1"/>
    <xf numFmtId="0" fontId="5" fillId="0" borderId="9" xfId="0" applyFont="1" applyBorder="1"/>
    <xf numFmtId="164" fontId="5" fillId="0" borderId="18" xfId="0" applyNumberFormat="1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2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28" xfId="0" applyFont="1" applyBorder="1" applyAlignment="1">
      <alignment horizontal="left" wrapText="1"/>
    </xf>
    <xf numFmtId="0" fontId="5" fillId="0" borderId="3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7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"/>
  <sheetViews>
    <sheetView workbookViewId="0">
      <selection activeCell="B13" sqref="B13:I13"/>
    </sheetView>
  </sheetViews>
  <sheetFormatPr defaultRowHeight="15"/>
  <cols>
    <col min="1" max="1" width="23.85546875" customWidth="1"/>
    <col min="10" max="10" width="9.7109375" customWidth="1"/>
    <col min="11" max="11" width="11.140625" customWidth="1"/>
    <col min="12" max="12" width="10.140625" customWidth="1"/>
    <col min="13" max="13" width="11.28515625" customWidth="1"/>
  </cols>
  <sheetData>
    <row r="1" spans="1:15" ht="15.75">
      <c r="A1" s="1"/>
      <c r="B1" s="1"/>
      <c r="C1" s="1"/>
      <c r="D1" s="1"/>
      <c r="E1" s="1"/>
      <c r="F1" s="1"/>
      <c r="G1" s="1"/>
      <c r="H1" s="1"/>
      <c r="I1" s="207" t="s">
        <v>0</v>
      </c>
      <c r="J1" s="207"/>
      <c r="K1" s="207"/>
      <c r="L1" s="207"/>
      <c r="M1" s="207"/>
      <c r="O1" s="2"/>
    </row>
    <row r="2" spans="1:15" ht="15.75">
      <c r="A2" s="1"/>
      <c r="B2" s="1"/>
      <c r="C2" s="1"/>
      <c r="D2" s="1"/>
      <c r="E2" s="1"/>
      <c r="F2" s="207" t="s">
        <v>1</v>
      </c>
      <c r="G2" s="207"/>
      <c r="H2" s="207"/>
      <c r="I2" s="207"/>
      <c r="J2" s="207"/>
      <c r="K2" s="207"/>
      <c r="L2" s="207"/>
      <c r="M2" s="207"/>
    </row>
    <row r="3" spans="1:15" ht="15.75">
      <c r="A3" s="1"/>
      <c r="B3" s="1"/>
      <c r="C3" s="1"/>
      <c r="D3" s="1"/>
      <c r="E3" s="1"/>
      <c r="F3" s="1"/>
      <c r="G3" s="1"/>
      <c r="H3" s="207" t="s">
        <v>2</v>
      </c>
      <c r="I3" s="207"/>
      <c r="J3" s="207"/>
      <c r="K3" s="207"/>
      <c r="L3" s="207"/>
      <c r="M3" s="207"/>
    </row>
    <row r="4" spans="1:15" ht="15.75">
      <c r="A4" s="1"/>
      <c r="B4" s="1"/>
      <c r="C4" s="1"/>
      <c r="D4" s="1"/>
      <c r="E4" s="1"/>
      <c r="F4" s="1"/>
      <c r="G4" s="1"/>
      <c r="H4" s="207" t="s">
        <v>3</v>
      </c>
      <c r="I4" s="207"/>
      <c r="J4" s="207"/>
      <c r="K4" s="207"/>
      <c r="L4" s="207"/>
      <c r="M4" s="207"/>
    </row>
    <row r="5" spans="1:15" ht="36" customHeight="1">
      <c r="A5" s="1"/>
      <c r="B5" s="1"/>
      <c r="C5" s="1"/>
      <c r="D5" s="1"/>
      <c r="E5" s="208" t="s">
        <v>213</v>
      </c>
      <c r="F5" s="208"/>
      <c r="G5" s="208"/>
      <c r="H5" s="208"/>
      <c r="I5" s="208"/>
      <c r="J5" s="208"/>
      <c r="K5" s="208"/>
      <c r="L5" s="208"/>
      <c r="M5" s="208"/>
    </row>
    <row r="6" spans="1:15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5" ht="39.75" customHeight="1">
      <c r="A7" s="206" t="s">
        <v>4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</row>
    <row r="8" spans="1:15" ht="16.5" thickBot="1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1"/>
      <c r="M8" s="1" t="s">
        <v>5</v>
      </c>
    </row>
    <row r="9" spans="1:15" ht="15" customHeight="1">
      <c r="A9" s="201" t="s">
        <v>6</v>
      </c>
      <c r="B9" s="195" t="s">
        <v>7</v>
      </c>
      <c r="C9" s="196"/>
      <c r="D9" s="196"/>
      <c r="E9" s="196"/>
      <c r="F9" s="196"/>
      <c r="G9" s="196"/>
      <c r="H9" s="196"/>
      <c r="I9" s="197"/>
      <c r="J9" s="201" t="s">
        <v>8</v>
      </c>
      <c r="K9" s="201" t="s">
        <v>9</v>
      </c>
      <c r="L9" s="204" t="s">
        <v>95</v>
      </c>
      <c r="M9" s="201" t="s">
        <v>10</v>
      </c>
    </row>
    <row r="10" spans="1:15" ht="23.25" customHeight="1" thickBot="1">
      <c r="A10" s="202"/>
      <c r="B10" s="198"/>
      <c r="C10" s="199"/>
      <c r="D10" s="199"/>
      <c r="E10" s="199"/>
      <c r="F10" s="199"/>
      <c r="G10" s="199"/>
      <c r="H10" s="199"/>
      <c r="I10" s="200"/>
      <c r="J10" s="202"/>
      <c r="K10" s="202"/>
      <c r="L10" s="205"/>
      <c r="M10" s="202"/>
    </row>
    <row r="11" spans="1:15" ht="15.75">
      <c r="A11" s="3" t="s">
        <v>11</v>
      </c>
      <c r="B11" s="203" t="s">
        <v>12</v>
      </c>
      <c r="C11" s="203"/>
      <c r="D11" s="203"/>
      <c r="E11" s="203"/>
      <c r="F11" s="203"/>
      <c r="G11" s="203"/>
      <c r="H11" s="203"/>
      <c r="I11" s="203"/>
      <c r="J11" s="4">
        <f>SUM(J12+J18+J20+J27+J28+J29+J30+J35)</f>
        <v>6106.5999999999995</v>
      </c>
      <c r="K11" s="4">
        <f>SUM(K12+K18+K20+K27+K28+K29+K30+K35)</f>
        <v>6842.7000000000007</v>
      </c>
      <c r="L11" s="4">
        <f>SUM(L12+L18+L20+L27+L28+L29+L30+L35)</f>
        <v>7528.7</v>
      </c>
      <c r="M11" s="4">
        <f>SUM(M12+M18+M20+M27+M28+M29+M30+M35)</f>
        <v>7498.4999999999991</v>
      </c>
    </row>
    <row r="12" spans="1:15" ht="15.75">
      <c r="A12" s="5" t="s">
        <v>13</v>
      </c>
      <c r="B12" s="174" t="s">
        <v>14</v>
      </c>
      <c r="C12" s="174"/>
      <c r="D12" s="174"/>
      <c r="E12" s="174"/>
      <c r="F12" s="174"/>
      <c r="G12" s="174"/>
      <c r="H12" s="174"/>
      <c r="I12" s="174"/>
      <c r="J12" s="6">
        <f>SUM(J13)</f>
        <v>4300</v>
      </c>
      <c r="K12" s="6">
        <f>SUM(K13)</f>
        <v>5400</v>
      </c>
      <c r="L12" s="6">
        <f>SUM(L13)</f>
        <v>6084.9</v>
      </c>
      <c r="M12" s="6">
        <f>SUM(M13)</f>
        <v>6084.9</v>
      </c>
    </row>
    <row r="13" spans="1:15" ht="31.5">
      <c r="A13" s="7" t="s">
        <v>15</v>
      </c>
      <c r="B13" s="182" t="s">
        <v>16</v>
      </c>
      <c r="C13" s="182"/>
      <c r="D13" s="182"/>
      <c r="E13" s="182"/>
      <c r="F13" s="182"/>
      <c r="G13" s="182"/>
      <c r="H13" s="182"/>
      <c r="I13" s="182"/>
      <c r="J13" s="8">
        <f>SUM(J14+J15+J17)</f>
        <v>4300</v>
      </c>
      <c r="K13" s="8">
        <f>SUM(K15+K17+K14)</f>
        <v>5400</v>
      </c>
      <c r="L13" s="8">
        <f>SUM(L15+L17+L14)</f>
        <v>6084.9</v>
      </c>
      <c r="M13" s="8">
        <f>SUM(M15+M17+M14)</f>
        <v>6084.9</v>
      </c>
    </row>
    <row r="14" spans="1:15" ht="38.25" customHeight="1">
      <c r="A14" s="5" t="s">
        <v>17</v>
      </c>
      <c r="B14" s="174" t="s">
        <v>18</v>
      </c>
      <c r="C14" s="174"/>
      <c r="D14" s="174"/>
      <c r="E14" s="174"/>
      <c r="F14" s="174"/>
      <c r="G14" s="174"/>
      <c r="H14" s="174"/>
      <c r="I14" s="174"/>
      <c r="J14" s="6">
        <v>20</v>
      </c>
      <c r="K14" s="6">
        <v>98.8</v>
      </c>
      <c r="L14" s="6">
        <v>111.4</v>
      </c>
      <c r="M14" s="6">
        <v>111.4</v>
      </c>
    </row>
    <row r="15" spans="1:15" ht="53.25" customHeight="1">
      <c r="A15" s="9" t="s">
        <v>19</v>
      </c>
      <c r="B15" s="172" t="s">
        <v>20</v>
      </c>
      <c r="C15" s="172"/>
      <c r="D15" s="172"/>
      <c r="E15" s="172"/>
      <c r="F15" s="172"/>
      <c r="G15" s="172"/>
      <c r="H15" s="172"/>
      <c r="I15" s="172"/>
      <c r="J15" s="10">
        <v>4270</v>
      </c>
      <c r="K15" s="11">
        <f>SUM(K16)</f>
        <v>5200</v>
      </c>
      <c r="L15" s="11">
        <v>5859.8</v>
      </c>
      <c r="M15" s="11">
        <f>SUM(M16)</f>
        <v>5859.8</v>
      </c>
    </row>
    <row r="16" spans="1:15" ht="97.5" customHeight="1">
      <c r="A16" s="5" t="s">
        <v>21</v>
      </c>
      <c r="B16" s="174" t="s">
        <v>22</v>
      </c>
      <c r="C16" s="174"/>
      <c r="D16" s="174"/>
      <c r="E16" s="174"/>
      <c r="F16" s="174"/>
      <c r="G16" s="174"/>
      <c r="H16" s="174"/>
      <c r="I16" s="174"/>
      <c r="J16" s="12">
        <v>4270</v>
      </c>
      <c r="K16" s="6">
        <v>5200</v>
      </c>
      <c r="L16" s="6">
        <v>5859.8</v>
      </c>
      <c r="M16" s="6">
        <v>5859.8</v>
      </c>
    </row>
    <row r="17" spans="1:14" ht="85.5" customHeight="1">
      <c r="A17" s="9" t="s">
        <v>23</v>
      </c>
      <c r="B17" s="192" t="s">
        <v>24</v>
      </c>
      <c r="C17" s="172"/>
      <c r="D17" s="172"/>
      <c r="E17" s="172"/>
      <c r="F17" s="172"/>
      <c r="G17" s="172"/>
      <c r="H17" s="172"/>
      <c r="I17" s="172"/>
      <c r="J17" s="10">
        <v>10</v>
      </c>
      <c r="K17" s="10">
        <v>101.2</v>
      </c>
      <c r="L17" s="10">
        <v>113.7</v>
      </c>
      <c r="M17" s="10">
        <v>113.7</v>
      </c>
    </row>
    <row r="18" spans="1:14" ht="31.5">
      <c r="A18" s="13" t="s">
        <v>25</v>
      </c>
      <c r="B18" s="193" t="s">
        <v>26</v>
      </c>
      <c r="C18" s="193"/>
      <c r="D18" s="193"/>
      <c r="E18" s="193"/>
      <c r="F18" s="193"/>
      <c r="G18" s="193"/>
      <c r="H18" s="193"/>
      <c r="I18" s="193"/>
      <c r="J18" s="14">
        <v>245</v>
      </c>
      <c r="K18" s="14">
        <f>SUM(K19)</f>
        <v>230</v>
      </c>
      <c r="L18" s="15">
        <f>SUM(L19)</f>
        <v>230</v>
      </c>
      <c r="M18" s="15">
        <f>SUM(M19)</f>
        <v>230</v>
      </c>
    </row>
    <row r="19" spans="1:14" ht="15.75">
      <c r="A19" s="9" t="s">
        <v>27</v>
      </c>
      <c r="B19" s="194" t="s">
        <v>28</v>
      </c>
      <c r="C19" s="194"/>
      <c r="D19" s="194"/>
      <c r="E19" s="194"/>
      <c r="F19" s="194"/>
      <c r="G19" s="194"/>
      <c r="H19" s="194"/>
      <c r="I19" s="194"/>
      <c r="J19" s="11">
        <v>245</v>
      </c>
      <c r="K19" s="11">
        <v>230</v>
      </c>
      <c r="L19" s="10">
        <v>230</v>
      </c>
      <c r="M19" s="10">
        <v>230</v>
      </c>
    </row>
    <row r="20" spans="1:14" ht="31.5">
      <c r="A20" s="13" t="s">
        <v>29</v>
      </c>
      <c r="B20" s="193" t="s">
        <v>30</v>
      </c>
      <c r="C20" s="193"/>
      <c r="D20" s="193"/>
      <c r="E20" s="193"/>
      <c r="F20" s="193"/>
      <c r="G20" s="193"/>
      <c r="H20" s="193"/>
      <c r="I20" s="193"/>
      <c r="J20" s="14">
        <f>SUM(J21+J23)</f>
        <v>309.89999999999998</v>
      </c>
      <c r="K20" s="14">
        <f>SUM(K21+K23)</f>
        <v>1038.5</v>
      </c>
      <c r="L20" s="16">
        <f>SUM(L21+L23)</f>
        <v>1048.4000000000001</v>
      </c>
      <c r="M20" s="16">
        <f>SUM(M21+M23)</f>
        <v>1048.4000000000001</v>
      </c>
    </row>
    <row r="21" spans="1:14" ht="21.75" customHeight="1">
      <c r="A21" s="9" t="s">
        <v>31</v>
      </c>
      <c r="B21" s="172" t="s">
        <v>32</v>
      </c>
      <c r="C21" s="172"/>
      <c r="D21" s="172"/>
      <c r="E21" s="172"/>
      <c r="F21" s="172"/>
      <c r="G21" s="172"/>
      <c r="H21" s="172"/>
      <c r="I21" s="172"/>
      <c r="J21" s="11">
        <f>SUM(J22)</f>
        <v>39.9</v>
      </c>
      <c r="K21" s="11">
        <v>198.5</v>
      </c>
      <c r="L21" s="11">
        <f>SUM(L22)</f>
        <v>208.4</v>
      </c>
      <c r="M21" s="11">
        <v>208.4</v>
      </c>
    </row>
    <row r="22" spans="1:14" ht="49.5" customHeight="1">
      <c r="A22" s="5" t="s">
        <v>33</v>
      </c>
      <c r="B22" s="174" t="s">
        <v>34</v>
      </c>
      <c r="C22" s="174"/>
      <c r="D22" s="174"/>
      <c r="E22" s="174"/>
      <c r="F22" s="174"/>
      <c r="G22" s="174"/>
      <c r="H22" s="174"/>
      <c r="I22" s="174"/>
      <c r="J22" s="6">
        <v>39.9</v>
      </c>
      <c r="K22" s="6">
        <v>198.5</v>
      </c>
      <c r="L22" s="6">
        <v>208.4</v>
      </c>
      <c r="M22" s="6">
        <v>208.4</v>
      </c>
    </row>
    <row r="23" spans="1:14" ht="15.75">
      <c r="A23" s="9" t="s">
        <v>35</v>
      </c>
      <c r="B23" s="194" t="s">
        <v>36</v>
      </c>
      <c r="C23" s="194"/>
      <c r="D23" s="194"/>
      <c r="E23" s="194"/>
      <c r="F23" s="194"/>
      <c r="G23" s="194"/>
      <c r="H23" s="194"/>
      <c r="I23" s="194"/>
      <c r="J23" s="11">
        <f>SUM(J24+J25)</f>
        <v>270</v>
      </c>
      <c r="K23" s="11">
        <f>SUM(K24+K25)</f>
        <v>840</v>
      </c>
      <c r="L23" s="11">
        <f>SUM(L24+L25)</f>
        <v>840</v>
      </c>
      <c r="M23" s="11">
        <f>SUM(M24+M25)</f>
        <v>840</v>
      </c>
    </row>
    <row r="24" spans="1:14" ht="52.5" customHeight="1">
      <c r="A24" s="5" t="s">
        <v>37</v>
      </c>
      <c r="B24" s="174" t="s">
        <v>38</v>
      </c>
      <c r="C24" s="174"/>
      <c r="D24" s="174"/>
      <c r="E24" s="174"/>
      <c r="F24" s="174"/>
      <c r="G24" s="174"/>
      <c r="H24" s="174"/>
      <c r="I24" s="174"/>
      <c r="J24" s="12">
        <v>224.8</v>
      </c>
      <c r="K24" s="6">
        <v>699.4</v>
      </c>
      <c r="L24" s="6">
        <v>699.4</v>
      </c>
      <c r="M24" s="6">
        <v>699.4</v>
      </c>
    </row>
    <row r="25" spans="1:14" ht="72" customHeight="1">
      <c r="A25" s="9" t="s">
        <v>39</v>
      </c>
      <c r="B25" s="172" t="s">
        <v>40</v>
      </c>
      <c r="C25" s="172"/>
      <c r="D25" s="172"/>
      <c r="E25" s="172"/>
      <c r="F25" s="172"/>
      <c r="G25" s="172"/>
      <c r="H25" s="172"/>
      <c r="I25" s="172"/>
      <c r="J25" s="10">
        <v>45.2</v>
      </c>
      <c r="K25" s="11">
        <v>140.6</v>
      </c>
      <c r="L25" s="11">
        <v>140.6</v>
      </c>
      <c r="M25" s="11">
        <v>140.6</v>
      </c>
    </row>
    <row r="26" spans="1:14" ht="39.75" customHeight="1">
      <c r="A26" s="17" t="s">
        <v>41</v>
      </c>
      <c r="B26" s="190" t="s">
        <v>42</v>
      </c>
      <c r="C26" s="189"/>
      <c r="D26" s="189"/>
      <c r="E26" s="189"/>
      <c r="F26" s="189"/>
      <c r="G26" s="189"/>
      <c r="H26" s="189"/>
      <c r="I26" s="191"/>
      <c r="J26" s="18">
        <f>J27</f>
        <v>0.7</v>
      </c>
      <c r="K26" s="18">
        <f>K27</f>
        <v>0.6</v>
      </c>
      <c r="L26" s="18">
        <f>L27</f>
        <v>0.5</v>
      </c>
      <c r="M26" s="18">
        <f>M27</f>
        <v>0.4</v>
      </c>
      <c r="N26" s="20"/>
    </row>
    <row r="27" spans="1:14" ht="35.25" customHeight="1">
      <c r="A27" s="5" t="s">
        <v>43</v>
      </c>
      <c r="B27" s="174" t="s">
        <v>96</v>
      </c>
      <c r="C27" s="174"/>
      <c r="D27" s="174"/>
      <c r="E27" s="174"/>
      <c r="F27" s="174"/>
      <c r="G27" s="174"/>
      <c r="H27" s="174"/>
      <c r="I27" s="174"/>
      <c r="J27" s="6">
        <v>0.7</v>
      </c>
      <c r="K27" s="12">
        <v>0.6</v>
      </c>
      <c r="L27" s="12">
        <v>0.5</v>
      </c>
      <c r="M27" s="6">
        <v>0.4</v>
      </c>
    </row>
    <row r="28" spans="1:14" ht="37.5" customHeight="1">
      <c r="A28" s="21" t="s">
        <v>44</v>
      </c>
      <c r="B28" s="186" t="s">
        <v>45</v>
      </c>
      <c r="C28" s="187"/>
      <c r="D28" s="187"/>
      <c r="E28" s="187"/>
      <c r="F28" s="187"/>
      <c r="G28" s="187"/>
      <c r="H28" s="187"/>
      <c r="I28" s="187"/>
      <c r="J28" s="22">
        <v>30</v>
      </c>
      <c r="K28" s="23">
        <v>5.5</v>
      </c>
      <c r="L28" s="22">
        <v>3.8</v>
      </c>
      <c r="M28" s="23">
        <v>2.7</v>
      </c>
    </row>
    <row r="29" spans="1:14" ht="35.25" customHeight="1">
      <c r="A29" s="24" t="s">
        <v>46</v>
      </c>
      <c r="B29" s="188" t="s">
        <v>47</v>
      </c>
      <c r="C29" s="189"/>
      <c r="D29" s="189"/>
      <c r="E29" s="189"/>
      <c r="F29" s="189"/>
      <c r="G29" s="189"/>
      <c r="H29" s="189"/>
      <c r="I29" s="189"/>
      <c r="J29" s="24">
        <v>20</v>
      </c>
      <c r="K29" s="25">
        <v>10</v>
      </c>
      <c r="L29" s="25">
        <v>10</v>
      </c>
      <c r="M29" s="26">
        <v>10</v>
      </c>
    </row>
    <row r="30" spans="1:14" ht="47.25" customHeight="1">
      <c r="A30" s="7" t="s">
        <v>48</v>
      </c>
      <c r="B30" s="182" t="s">
        <v>49</v>
      </c>
      <c r="C30" s="182"/>
      <c r="D30" s="182"/>
      <c r="E30" s="182"/>
      <c r="F30" s="182"/>
      <c r="G30" s="182"/>
      <c r="H30" s="182"/>
      <c r="I30" s="182"/>
      <c r="J30" s="8">
        <f>SUM(J31)</f>
        <v>1200</v>
      </c>
      <c r="K30" s="8">
        <f>SUM(K31)</f>
        <v>158.1</v>
      </c>
      <c r="L30" s="8">
        <f>SUM(L31)</f>
        <v>151.1</v>
      </c>
      <c r="M30" s="8">
        <f>SUM(M31)</f>
        <v>122.1</v>
      </c>
    </row>
    <row r="31" spans="1:14" ht="77.25" customHeight="1">
      <c r="A31" s="5" t="s">
        <v>50</v>
      </c>
      <c r="B31" s="174" t="s">
        <v>51</v>
      </c>
      <c r="C31" s="174"/>
      <c r="D31" s="174"/>
      <c r="E31" s="174"/>
      <c r="F31" s="174"/>
      <c r="G31" s="174"/>
      <c r="H31" s="174"/>
      <c r="I31" s="174"/>
      <c r="J31" s="6">
        <v>1200</v>
      </c>
      <c r="K31" s="6">
        <f>SUM(K32:K34)</f>
        <v>158.1</v>
      </c>
      <c r="L31" s="6">
        <f>SUM(L32:L34)</f>
        <v>151.1</v>
      </c>
      <c r="M31" s="6">
        <f>SUM(M32:M34)</f>
        <v>122.1</v>
      </c>
    </row>
    <row r="32" spans="1:14" ht="69.75" customHeight="1">
      <c r="A32" s="9" t="s">
        <v>52</v>
      </c>
      <c r="B32" s="172" t="s">
        <v>53</v>
      </c>
      <c r="C32" s="172"/>
      <c r="D32" s="172"/>
      <c r="E32" s="172"/>
      <c r="F32" s="172"/>
      <c r="G32" s="172"/>
      <c r="H32" s="172"/>
      <c r="I32" s="172"/>
      <c r="J32" s="11">
        <v>1200</v>
      </c>
      <c r="K32" s="11">
        <v>150</v>
      </c>
      <c r="L32" s="11">
        <v>143</v>
      </c>
      <c r="M32" s="11">
        <v>114</v>
      </c>
    </row>
    <row r="33" spans="1:14" ht="15.75" hidden="1">
      <c r="A33" s="5" t="s">
        <v>54</v>
      </c>
      <c r="B33" s="174" t="s">
        <v>55</v>
      </c>
      <c r="C33" s="174"/>
      <c r="D33" s="174"/>
      <c r="E33" s="174"/>
      <c r="F33" s="174"/>
      <c r="G33" s="174"/>
      <c r="H33" s="174"/>
      <c r="I33" s="174"/>
      <c r="J33" s="6">
        <v>0</v>
      </c>
      <c r="K33" s="6">
        <v>0</v>
      </c>
      <c r="L33" s="6"/>
      <c r="M33" s="6"/>
    </row>
    <row r="34" spans="1:14" ht="36" customHeight="1">
      <c r="A34" s="9" t="s">
        <v>56</v>
      </c>
      <c r="B34" s="172" t="s">
        <v>57</v>
      </c>
      <c r="C34" s="172"/>
      <c r="D34" s="172"/>
      <c r="E34" s="172"/>
      <c r="F34" s="172"/>
      <c r="G34" s="172"/>
      <c r="H34" s="172"/>
      <c r="I34" s="172"/>
      <c r="J34" s="11">
        <v>0</v>
      </c>
      <c r="K34" s="11">
        <v>8.1</v>
      </c>
      <c r="L34" s="11">
        <v>8.1</v>
      </c>
      <c r="M34" s="10">
        <v>8.1</v>
      </c>
    </row>
    <row r="35" spans="1:14" ht="48.75" customHeight="1">
      <c r="A35" s="13" t="s">
        <v>58</v>
      </c>
      <c r="B35" s="183" t="s">
        <v>59</v>
      </c>
      <c r="C35" s="183"/>
      <c r="D35" s="183"/>
      <c r="E35" s="183"/>
      <c r="F35" s="183"/>
      <c r="G35" s="183"/>
      <c r="H35" s="183"/>
      <c r="I35" s="183"/>
      <c r="J35" s="14">
        <v>1</v>
      </c>
      <c r="K35" s="14">
        <v>0</v>
      </c>
      <c r="L35" s="14">
        <v>0</v>
      </c>
      <c r="M35" s="14">
        <v>0</v>
      </c>
    </row>
    <row r="36" spans="1:14" ht="31.5">
      <c r="A36" s="7" t="s">
        <v>60</v>
      </c>
      <c r="B36" s="184" t="s">
        <v>61</v>
      </c>
      <c r="C36" s="184"/>
      <c r="D36" s="184"/>
      <c r="E36" s="184"/>
      <c r="F36" s="184"/>
      <c r="G36" s="184"/>
      <c r="H36" s="184"/>
      <c r="I36" s="184"/>
      <c r="J36" s="8">
        <f>SUM(J37)</f>
        <v>4673.0299999999988</v>
      </c>
      <c r="K36" s="8">
        <f>SUM(K37)</f>
        <v>29228.100000000002</v>
      </c>
      <c r="L36" s="8">
        <f>SUM(L37+L51+L52)</f>
        <v>14236.73</v>
      </c>
      <c r="M36" s="8">
        <f>SUM(M37)</f>
        <v>14111.529999999999</v>
      </c>
    </row>
    <row r="37" spans="1:14" ht="36.75" customHeight="1">
      <c r="A37" s="5" t="s">
        <v>62</v>
      </c>
      <c r="B37" s="174" t="s">
        <v>63</v>
      </c>
      <c r="C37" s="174"/>
      <c r="D37" s="174"/>
      <c r="E37" s="174"/>
      <c r="F37" s="174"/>
      <c r="G37" s="174"/>
      <c r="H37" s="174"/>
      <c r="I37" s="174"/>
      <c r="J37" s="6">
        <f>SUM(J38+J42+J51+J52)</f>
        <v>4673.0299999999988</v>
      </c>
      <c r="K37" s="6">
        <f>SUM(K38+K42+K51+K52)</f>
        <v>29228.100000000002</v>
      </c>
      <c r="L37" s="6">
        <f>SUM(L38+L42)</f>
        <v>14075.5</v>
      </c>
      <c r="M37" s="6">
        <f>SUM(M38+M42+M51+M52)</f>
        <v>14111.529999999999</v>
      </c>
    </row>
    <row r="38" spans="1:14" ht="39" customHeight="1">
      <c r="A38" s="9" t="s">
        <v>64</v>
      </c>
      <c r="B38" s="172" t="s">
        <v>65</v>
      </c>
      <c r="C38" s="172"/>
      <c r="D38" s="172"/>
      <c r="E38" s="172"/>
      <c r="F38" s="172"/>
      <c r="G38" s="172"/>
      <c r="H38" s="172"/>
      <c r="I38" s="172"/>
      <c r="J38" s="11">
        <f>J40+J41</f>
        <v>667.5</v>
      </c>
      <c r="K38" s="11">
        <f>K40+K41</f>
        <v>7126.9</v>
      </c>
      <c r="L38" s="11">
        <f>L40+L41</f>
        <v>7629</v>
      </c>
      <c r="M38" s="11">
        <f>M40+M41</f>
        <v>7743.3</v>
      </c>
    </row>
    <row r="39" spans="1:14" ht="15.75">
      <c r="A39" s="5" t="s">
        <v>66</v>
      </c>
      <c r="B39" s="185" t="s">
        <v>67</v>
      </c>
      <c r="C39" s="185"/>
      <c r="D39" s="185"/>
      <c r="E39" s="185"/>
      <c r="F39" s="185"/>
      <c r="G39" s="185"/>
      <c r="H39" s="185"/>
      <c r="I39" s="185"/>
      <c r="J39" s="6">
        <f>SUM(J40)</f>
        <v>667.5</v>
      </c>
      <c r="K39" s="6">
        <f>SUM(K40)</f>
        <v>4977.7</v>
      </c>
      <c r="L39" s="12">
        <f>SUM(L40)</f>
        <v>5407.6</v>
      </c>
      <c r="M39" s="12">
        <f>SUM(M40)</f>
        <v>5512.8</v>
      </c>
    </row>
    <row r="40" spans="1:14" ht="36.75" customHeight="1">
      <c r="A40" s="27" t="s">
        <v>68</v>
      </c>
      <c r="B40" s="173" t="s">
        <v>69</v>
      </c>
      <c r="C40" s="174"/>
      <c r="D40" s="174"/>
      <c r="E40" s="174"/>
      <c r="F40" s="174"/>
      <c r="G40" s="174"/>
      <c r="H40" s="174"/>
      <c r="I40" s="175"/>
      <c r="J40" s="6">
        <v>667.5</v>
      </c>
      <c r="K40" s="19">
        <v>4977.7</v>
      </c>
      <c r="L40" s="39">
        <v>5407.6</v>
      </c>
      <c r="M40" s="39">
        <v>5512.8</v>
      </c>
    </row>
    <row r="41" spans="1:14" ht="37.5" customHeight="1">
      <c r="A41" s="9" t="s">
        <v>70</v>
      </c>
      <c r="B41" s="173" t="s">
        <v>71</v>
      </c>
      <c r="C41" s="174"/>
      <c r="D41" s="174"/>
      <c r="E41" s="174"/>
      <c r="F41" s="174"/>
      <c r="G41" s="174"/>
      <c r="H41" s="174"/>
      <c r="I41" s="28"/>
      <c r="J41" s="6"/>
      <c r="K41" s="6">
        <v>2149.1999999999998</v>
      </c>
      <c r="L41" s="10">
        <v>2221.4</v>
      </c>
      <c r="M41" s="10">
        <v>2230.5</v>
      </c>
    </row>
    <row r="42" spans="1:14" ht="34.5" customHeight="1">
      <c r="A42" s="5" t="s">
        <v>72</v>
      </c>
      <c r="B42" s="174" t="s">
        <v>73</v>
      </c>
      <c r="C42" s="174"/>
      <c r="D42" s="174"/>
      <c r="E42" s="174"/>
      <c r="F42" s="174"/>
      <c r="G42" s="174"/>
      <c r="H42" s="174"/>
      <c r="I42" s="174"/>
      <c r="J42" s="6">
        <f>J43+J44+J45+J46+J47+J48+J49+J50</f>
        <v>3839.9</v>
      </c>
      <c r="K42" s="6">
        <f>K43+K44+K45+K46+K47+K48+K49+K50</f>
        <v>21945.4</v>
      </c>
      <c r="L42" s="6">
        <f>L43+L44+L45+L46+L47+L48+L49+L50</f>
        <v>6446.5</v>
      </c>
      <c r="M42" s="6">
        <f>M43+M44+M45+M46+M47+M48+M49+M50</f>
        <v>6207</v>
      </c>
    </row>
    <row r="43" spans="1:14" ht="36" customHeight="1">
      <c r="A43" s="9" t="s">
        <v>74</v>
      </c>
      <c r="B43" s="172" t="s">
        <v>75</v>
      </c>
      <c r="C43" s="172"/>
      <c r="D43" s="172"/>
      <c r="E43" s="172"/>
      <c r="F43" s="172"/>
      <c r="G43" s="172"/>
      <c r="H43" s="172"/>
      <c r="I43" s="172"/>
      <c r="J43" s="10"/>
      <c r="K43" s="10"/>
      <c r="L43" s="10"/>
      <c r="M43" s="10"/>
    </row>
    <row r="44" spans="1:14" ht="70.5" customHeight="1">
      <c r="A44" s="5" t="s">
        <v>76</v>
      </c>
      <c r="B44" s="174" t="s">
        <v>77</v>
      </c>
      <c r="C44" s="174"/>
      <c r="D44" s="174"/>
      <c r="E44" s="174"/>
      <c r="F44" s="174"/>
      <c r="G44" s="174"/>
      <c r="H44" s="174"/>
      <c r="I44" s="174"/>
      <c r="J44" s="12"/>
      <c r="K44" s="6">
        <v>11598.9</v>
      </c>
      <c r="L44" s="12"/>
      <c r="M44" s="6"/>
    </row>
    <row r="45" spans="1:14" ht="40.5" customHeight="1">
      <c r="A45" s="9" t="s">
        <v>78</v>
      </c>
      <c r="B45" s="172" t="s">
        <v>79</v>
      </c>
      <c r="C45" s="172"/>
      <c r="D45" s="172"/>
      <c r="E45" s="172"/>
      <c r="F45" s="172"/>
      <c r="G45" s="172"/>
      <c r="H45" s="172"/>
      <c r="I45" s="172"/>
      <c r="J45" s="10"/>
      <c r="K45" s="10">
        <v>3703</v>
      </c>
      <c r="L45" s="10"/>
      <c r="M45" s="10"/>
    </row>
    <row r="46" spans="1:14" ht="15.75">
      <c r="A46" s="5" t="s">
        <v>80</v>
      </c>
      <c r="B46" s="174" t="s">
        <v>81</v>
      </c>
      <c r="C46" s="174"/>
      <c r="D46" s="174"/>
      <c r="E46" s="174"/>
      <c r="F46" s="174"/>
      <c r="G46" s="174"/>
      <c r="H46" s="174"/>
      <c r="I46" s="174"/>
      <c r="J46" s="12">
        <v>1250</v>
      </c>
      <c r="K46" s="29">
        <v>478.1</v>
      </c>
      <c r="L46" s="30">
        <v>478.1</v>
      </c>
      <c r="M46" s="31">
        <v>478.1</v>
      </c>
    </row>
    <row r="47" spans="1:14" ht="69.75" customHeight="1">
      <c r="A47" s="32" t="s">
        <v>82</v>
      </c>
      <c r="B47" s="173" t="s">
        <v>83</v>
      </c>
      <c r="C47" s="174"/>
      <c r="D47" s="174"/>
      <c r="E47" s="174"/>
      <c r="F47" s="174"/>
      <c r="G47" s="174"/>
      <c r="H47" s="174"/>
      <c r="I47" s="28"/>
      <c r="J47" s="10">
        <v>1889.9</v>
      </c>
      <c r="K47" s="10">
        <v>1728.9</v>
      </c>
      <c r="L47" s="12">
        <v>1728.9</v>
      </c>
      <c r="M47" s="12">
        <v>1728.9</v>
      </c>
    </row>
    <row r="48" spans="1:14" ht="40.5" customHeight="1">
      <c r="A48" s="27" t="s">
        <v>82</v>
      </c>
      <c r="B48" s="173" t="s">
        <v>84</v>
      </c>
      <c r="C48" s="174"/>
      <c r="D48" s="174"/>
      <c r="E48" s="174"/>
      <c r="F48" s="174"/>
      <c r="G48" s="174"/>
      <c r="H48" s="174"/>
      <c r="I48" s="175"/>
      <c r="J48" s="12"/>
      <c r="K48" s="12">
        <v>1339.5</v>
      </c>
      <c r="L48" s="29">
        <v>239.5</v>
      </c>
      <c r="M48" s="12"/>
      <c r="N48" s="20"/>
    </row>
    <row r="49" spans="1:14" ht="15.75" customHeight="1">
      <c r="A49" s="33" t="s">
        <v>82</v>
      </c>
      <c r="B49" s="173" t="s">
        <v>85</v>
      </c>
      <c r="C49" s="174"/>
      <c r="D49" s="174"/>
      <c r="E49" s="174"/>
      <c r="F49" s="174"/>
      <c r="G49" s="174"/>
      <c r="H49" s="174"/>
      <c r="I49" s="175"/>
      <c r="J49" s="12"/>
      <c r="K49" s="19">
        <v>3097</v>
      </c>
      <c r="L49" s="29"/>
      <c r="M49" s="12"/>
      <c r="N49" s="20"/>
    </row>
    <row r="50" spans="1:14" ht="66.75" customHeight="1">
      <c r="A50" s="33" t="s">
        <v>86</v>
      </c>
      <c r="B50" s="176" t="s">
        <v>87</v>
      </c>
      <c r="C50" s="177"/>
      <c r="D50" s="177"/>
      <c r="E50" s="177"/>
      <c r="F50" s="177"/>
      <c r="G50" s="177"/>
      <c r="H50" s="177"/>
      <c r="I50" s="178"/>
      <c r="J50" s="6">
        <v>700</v>
      </c>
      <c r="K50" s="18"/>
      <c r="L50" s="11">
        <v>4000</v>
      </c>
      <c r="M50" s="11">
        <v>4000</v>
      </c>
    </row>
    <row r="51" spans="1:14" ht="43.5" customHeight="1">
      <c r="A51" s="5" t="s">
        <v>88</v>
      </c>
      <c r="B51" s="174" t="s">
        <v>89</v>
      </c>
      <c r="C51" s="174"/>
      <c r="D51" s="174"/>
      <c r="E51" s="174"/>
      <c r="F51" s="174"/>
      <c r="G51" s="174"/>
      <c r="H51" s="174"/>
      <c r="I51" s="174"/>
      <c r="J51" s="6">
        <v>161.22999999999999</v>
      </c>
      <c r="K51" s="6">
        <v>155.80000000000001</v>
      </c>
      <c r="L51" s="6">
        <v>161.22999999999999</v>
      </c>
      <c r="M51" s="6">
        <v>161.22999999999999</v>
      </c>
    </row>
    <row r="52" spans="1:14" ht="61.5" customHeight="1" thickBot="1">
      <c r="A52" s="34" t="s">
        <v>90</v>
      </c>
      <c r="B52" s="179" t="s">
        <v>91</v>
      </c>
      <c r="C52" s="179"/>
      <c r="D52" s="179"/>
      <c r="E52" s="179"/>
      <c r="F52" s="179"/>
      <c r="G52" s="179"/>
      <c r="H52" s="179"/>
      <c r="I52" s="179"/>
      <c r="J52" s="35">
        <v>4.4000000000000004</v>
      </c>
      <c r="K52" s="35"/>
      <c r="L52" s="35"/>
      <c r="M52" s="35"/>
    </row>
    <row r="53" spans="1:14" ht="16.5" thickBot="1">
      <c r="A53" s="36"/>
      <c r="B53" s="180" t="s">
        <v>92</v>
      </c>
      <c r="C53" s="180"/>
      <c r="D53" s="180"/>
      <c r="E53" s="180"/>
      <c r="F53" s="180"/>
      <c r="G53" s="180"/>
      <c r="H53" s="180"/>
      <c r="I53" s="181"/>
      <c r="J53" s="37">
        <f>SUM(J11+J36)</f>
        <v>10779.629999999997</v>
      </c>
      <c r="K53" s="37">
        <f>SUM(K11+K36)</f>
        <v>36070.800000000003</v>
      </c>
      <c r="L53" s="38">
        <f>SUM(L11+L36)</f>
        <v>21765.43</v>
      </c>
      <c r="M53" s="37">
        <f>SUM(M11+M36)</f>
        <v>21610.03</v>
      </c>
    </row>
    <row r="57" spans="1:14">
      <c r="A57" t="s">
        <v>212</v>
      </c>
    </row>
    <row r="58" spans="1:14">
      <c r="A58" t="s">
        <v>93</v>
      </c>
    </row>
    <row r="59" spans="1:14">
      <c r="A59" t="s">
        <v>3</v>
      </c>
      <c r="I59" t="s">
        <v>94</v>
      </c>
    </row>
  </sheetData>
  <mergeCells count="56">
    <mergeCell ref="I1:M1"/>
    <mergeCell ref="F2:M2"/>
    <mergeCell ref="H3:M3"/>
    <mergeCell ref="H4:M4"/>
    <mergeCell ref="E5:M5"/>
    <mergeCell ref="A8:K8"/>
    <mergeCell ref="J9:J10"/>
    <mergeCell ref="K9:K10"/>
    <mergeCell ref="B11:I11"/>
    <mergeCell ref="M9:M10"/>
    <mergeCell ref="L9:L10"/>
    <mergeCell ref="A7:M7"/>
    <mergeCell ref="A9:A10"/>
    <mergeCell ref="B12:I12"/>
    <mergeCell ref="B13:I13"/>
    <mergeCell ref="B22:I22"/>
    <mergeCell ref="B23:I23"/>
    <mergeCell ref="B21:I21"/>
    <mergeCell ref="B9:I10"/>
    <mergeCell ref="B42:I42"/>
    <mergeCell ref="B31:I31"/>
    <mergeCell ref="B25:I25"/>
    <mergeCell ref="B14:I14"/>
    <mergeCell ref="B15:I15"/>
    <mergeCell ref="B16:I16"/>
    <mergeCell ref="B17:I17"/>
    <mergeCell ref="B18:I18"/>
    <mergeCell ref="B19:I19"/>
    <mergeCell ref="B20:I20"/>
    <mergeCell ref="B39:I39"/>
    <mergeCell ref="B40:I40"/>
    <mergeCell ref="B24:I24"/>
    <mergeCell ref="B27:I27"/>
    <mergeCell ref="B28:I28"/>
    <mergeCell ref="B29:I29"/>
    <mergeCell ref="B26:I26"/>
    <mergeCell ref="B50:I50"/>
    <mergeCell ref="B51:I51"/>
    <mergeCell ref="B52:I52"/>
    <mergeCell ref="B53:I53"/>
    <mergeCell ref="B30:I30"/>
    <mergeCell ref="B41:H41"/>
    <mergeCell ref="B33:I33"/>
    <mergeCell ref="B34:I34"/>
    <mergeCell ref="B35:I35"/>
    <mergeCell ref="B36:I36"/>
    <mergeCell ref="B43:I43"/>
    <mergeCell ref="B32:I32"/>
    <mergeCell ref="B48:I48"/>
    <mergeCell ref="B49:I49"/>
    <mergeCell ref="B44:I44"/>
    <mergeCell ref="B45:I45"/>
    <mergeCell ref="B46:I46"/>
    <mergeCell ref="B47:H47"/>
    <mergeCell ref="B37:I37"/>
    <mergeCell ref="B38:I38"/>
  </mergeCells>
  <phoneticPr fontId="10" type="noConversion"/>
  <pageMargins left="0.49" right="0.19" top="0.22" bottom="0.15" header="0.21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3"/>
  <sheetViews>
    <sheetView tabSelected="1" workbookViewId="0">
      <selection activeCell="A214" sqref="A214:M319"/>
    </sheetView>
  </sheetViews>
  <sheetFormatPr defaultRowHeight="15.75"/>
  <cols>
    <col min="1" max="5" width="9.140625" style="40"/>
    <col min="6" max="6" width="12.28515625" style="40" customWidth="1"/>
    <col min="7" max="8" width="9.140625" style="40"/>
    <col min="9" max="9" width="12.28515625" style="40" customWidth="1"/>
    <col min="10" max="10" width="10.140625" style="40" customWidth="1"/>
    <col min="11" max="16384" width="9.140625" style="40"/>
  </cols>
  <sheetData>
    <row r="1" spans="1:17">
      <c r="A1" s="222" t="s">
        <v>97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O1" s="83"/>
    </row>
    <row r="2" spans="1:17">
      <c r="A2" s="211" t="s">
        <v>98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Q2" s="51"/>
    </row>
    <row r="3" spans="1:17">
      <c r="A3" s="211" t="s">
        <v>217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1:17" ht="31.5" customHeight="1">
      <c r="A4" s="41"/>
      <c r="B4" s="42"/>
      <c r="C4" s="42"/>
      <c r="D4" s="223" t="s">
        <v>99</v>
      </c>
      <c r="E4" s="223"/>
      <c r="F4" s="223"/>
      <c r="G4" s="223"/>
      <c r="H4" s="223"/>
      <c r="I4" s="223"/>
      <c r="J4" s="223"/>
      <c r="K4" s="223"/>
      <c r="L4" s="223"/>
    </row>
    <row r="5" spans="1:17">
      <c r="A5" s="223" t="s">
        <v>219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</row>
    <row r="7" spans="1:17">
      <c r="J7" s="219" t="s">
        <v>101</v>
      </c>
      <c r="K7" s="219"/>
    </row>
    <row r="9" spans="1:17">
      <c r="A9" s="220" t="s">
        <v>102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</row>
    <row r="10" spans="1:17">
      <c r="A10" s="220" t="s">
        <v>103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</row>
    <row r="11" spans="1:17" ht="15.75" customHeight="1">
      <c r="A11" s="221" t="s">
        <v>104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</row>
    <row r="12" spans="1:17">
      <c r="C12" s="221"/>
      <c r="D12" s="221"/>
      <c r="E12" s="221"/>
      <c r="F12" s="221"/>
      <c r="G12" s="221"/>
      <c r="H12" s="221"/>
      <c r="I12" s="221"/>
      <c r="J12" s="221"/>
      <c r="K12" s="221"/>
    </row>
    <row r="13" spans="1:17" ht="16.5" thickBot="1">
      <c r="K13" s="43" t="s">
        <v>105</v>
      </c>
    </row>
    <row r="14" spans="1:17" ht="27" customHeight="1" thickBot="1">
      <c r="A14" s="257" t="s">
        <v>106</v>
      </c>
      <c r="B14" s="258"/>
      <c r="C14" s="258"/>
      <c r="D14" s="258"/>
      <c r="E14" s="258"/>
      <c r="F14" s="259"/>
      <c r="G14" s="263" t="s">
        <v>107</v>
      </c>
      <c r="H14" s="217" t="s">
        <v>108</v>
      </c>
      <c r="I14" s="44" t="s">
        <v>109</v>
      </c>
      <c r="J14" s="165" t="s">
        <v>110</v>
      </c>
      <c r="K14" s="46" t="s">
        <v>111</v>
      </c>
      <c r="L14" s="237" t="s">
        <v>214</v>
      </c>
      <c r="M14" s="215" t="s">
        <v>216</v>
      </c>
    </row>
    <row r="15" spans="1:17" ht="41.25" customHeight="1" thickBot="1">
      <c r="A15" s="260"/>
      <c r="B15" s="261"/>
      <c r="C15" s="261"/>
      <c r="D15" s="261"/>
      <c r="E15" s="261"/>
      <c r="F15" s="262"/>
      <c r="G15" s="264"/>
      <c r="H15" s="218"/>
      <c r="I15" s="47" t="s">
        <v>112</v>
      </c>
      <c r="J15" s="166" t="s">
        <v>113</v>
      </c>
      <c r="K15" s="46">
        <v>2012</v>
      </c>
      <c r="L15" s="240"/>
      <c r="M15" s="216"/>
    </row>
    <row r="16" spans="1:17">
      <c r="A16" s="48" t="s">
        <v>114</v>
      </c>
      <c r="B16" s="49"/>
      <c r="C16" s="49"/>
      <c r="D16" s="49"/>
      <c r="E16" s="49"/>
      <c r="F16" s="50"/>
      <c r="G16" s="45"/>
      <c r="H16" s="51"/>
      <c r="I16" s="45"/>
      <c r="J16" s="45"/>
      <c r="K16" s="45"/>
      <c r="M16" s="68"/>
    </row>
    <row r="17" spans="1:15">
      <c r="A17" s="52" t="s">
        <v>115</v>
      </c>
      <c r="B17" s="53"/>
      <c r="C17" s="53"/>
      <c r="D17" s="53"/>
      <c r="E17" s="53"/>
      <c r="F17" s="51"/>
      <c r="G17" s="54" t="s">
        <v>116</v>
      </c>
      <c r="H17" s="55" t="s">
        <v>117</v>
      </c>
      <c r="I17" s="56"/>
      <c r="J17" s="51"/>
      <c r="K17" s="57">
        <f>SUM(K18)</f>
        <v>334.2</v>
      </c>
      <c r="L17" s="75"/>
      <c r="M17" s="57">
        <f>SUM(M18)</f>
        <v>334.2</v>
      </c>
    </row>
    <row r="18" spans="1:15">
      <c r="A18" s="58" t="s">
        <v>118</v>
      </c>
      <c r="B18" s="59"/>
      <c r="C18" s="59"/>
      <c r="D18" s="59"/>
      <c r="E18" s="59"/>
      <c r="F18" s="59"/>
      <c r="G18" s="60" t="s">
        <v>119</v>
      </c>
      <c r="H18" s="61" t="s">
        <v>117</v>
      </c>
      <c r="I18" s="62" t="s">
        <v>120</v>
      </c>
      <c r="J18" s="59"/>
      <c r="K18" s="63">
        <f>SUM(K19)</f>
        <v>334.2</v>
      </c>
      <c r="L18" s="58"/>
      <c r="M18" s="63">
        <f>SUM(M19)</f>
        <v>334.2</v>
      </c>
    </row>
    <row r="19" spans="1:15">
      <c r="A19" s="58" t="s">
        <v>121</v>
      </c>
      <c r="B19" s="59"/>
      <c r="C19" s="59"/>
      <c r="D19" s="59"/>
      <c r="E19" s="59"/>
      <c r="F19" s="59"/>
      <c r="G19" s="60" t="s">
        <v>119</v>
      </c>
      <c r="H19" s="61" t="s">
        <v>117</v>
      </c>
      <c r="I19" s="62" t="s">
        <v>120</v>
      </c>
      <c r="J19" s="64">
        <v>500</v>
      </c>
      <c r="K19" s="63">
        <v>334.2</v>
      </c>
      <c r="L19" s="58"/>
      <c r="M19" s="63">
        <v>334.2</v>
      </c>
    </row>
    <row r="20" spans="1:15">
      <c r="A20" s="65"/>
      <c r="B20" s="66"/>
      <c r="C20" s="66"/>
      <c r="D20" s="66"/>
      <c r="E20" s="66"/>
      <c r="F20" s="66"/>
      <c r="G20" s="67"/>
      <c r="H20" s="66"/>
      <c r="I20" s="68"/>
      <c r="J20" s="66"/>
      <c r="K20" s="68"/>
      <c r="L20" s="75"/>
      <c r="M20" s="68"/>
      <c r="O20" s="51"/>
    </row>
    <row r="21" spans="1:15">
      <c r="A21" s="52" t="s">
        <v>122</v>
      </c>
      <c r="B21" s="53"/>
      <c r="C21" s="53"/>
      <c r="D21" s="53"/>
      <c r="E21" s="53"/>
      <c r="F21" s="53"/>
      <c r="G21" s="54"/>
      <c r="H21" s="51"/>
      <c r="I21" s="56"/>
      <c r="J21" s="51"/>
      <c r="K21" s="56"/>
      <c r="L21" s="75"/>
      <c r="M21" s="56"/>
    </row>
    <row r="22" spans="1:15">
      <c r="A22" s="52" t="s">
        <v>123</v>
      </c>
      <c r="B22" s="53"/>
      <c r="C22" s="53"/>
      <c r="D22" s="53"/>
      <c r="E22" s="53"/>
      <c r="F22" s="53"/>
      <c r="G22" s="54"/>
      <c r="H22" s="51"/>
      <c r="I22" s="56"/>
      <c r="J22" s="51"/>
      <c r="K22" s="56"/>
      <c r="L22" s="75"/>
      <c r="M22" s="56"/>
    </row>
    <row r="23" spans="1:15">
      <c r="A23" s="69" t="s">
        <v>124</v>
      </c>
      <c r="B23" s="70"/>
      <c r="C23" s="70"/>
      <c r="D23" s="70"/>
      <c r="E23" s="70"/>
      <c r="F23" s="70"/>
      <c r="G23" s="71" t="s">
        <v>119</v>
      </c>
      <c r="H23" s="72" t="s">
        <v>125</v>
      </c>
      <c r="I23" s="73"/>
      <c r="J23" s="70"/>
      <c r="K23" s="167">
        <f>SUM(K26)</f>
        <v>2882.7</v>
      </c>
      <c r="L23" s="168"/>
      <c r="M23" s="167">
        <f>SUM(M26)</f>
        <v>2882.7</v>
      </c>
    </row>
    <row r="24" spans="1:15">
      <c r="A24" s="75" t="s">
        <v>126</v>
      </c>
      <c r="B24" s="51"/>
      <c r="C24" s="51"/>
      <c r="D24" s="51"/>
      <c r="E24" s="51"/>
      <c r="F24" s="51"/>
      <c r="G24" s="76"/>
      <c r="H24" s="51"/>
      <c r="I24" s="56"/>
      <c r="J24" s="51"/>
      <c r="K24" s="77"/>
      <c r="L24" s="75"/>
      <c r="M24" s="77"/>
    </row>
    <row r="25" spans="1:15">
      <c r="A25" s="75" t="s">
        <v>127</v>
      </c>
      <c r="B25" s="51"/>
      <c r="C25" s="51"/>
      <c r="D25" s="51"/>
      <c r="E25" s="51"/>
      <c r="F25" s="51"/>
      <c r="G25" s="76"/>
      <c r="H25" s="51"/>
      <c r="I25" s="56"/>
      <c r="J25" s="51"/>
      <c r="K25" s="56"/>
      <c r="L25" s="75"/>
      <c r="M25" s="56"/>
    </row>
    <row r="26" spans="1:15">
      <c r="A26" s="75" t="s">
        <v>128</v>
      </c>
      <c r="B26" s="51"/>
      <c r="C26" s="51"/>
      <c r="D26" s="51"/>
      <c r="E26" s="51"/>
      <c r="F26" s="51"/>
      <c r="G26" s="78" t="s">
        <v>119</v>
      </c>
      <c r="H26" s="79" t="s">
        <v>125</v>
      </c>
      <c r="I26" s="78" t="s">
        <v>137</v>
      </c>
      <c r="J26" s="73"/>
      <c r="K26" s="77">
        <f>SUM(K28)</f>
        <v>2882.7</v>
      </c>
      <c r="L26" s="168"/>
      <c r="M26" s="77">
        <f>SUM(M28)</f>
        <v>2882.7</v>
      </c>
    </row>
    <row r="27" spans="1:15">
      <c r="A27" s="58" t="s">
        <v>130</v>
      </c>
      <c r="B27" s="59"/>
      <c r="C27" s="59"/>
      <c r="D27" s="59"/>
      <c r="E27" s="59"/>
      <c r="F27" s="59"/>
      <c r="G27" s="60" t="s">
        <v>119</v>
      </c>
      <c r="H27" s="61" t="s">
        <v>125</v>
      </c>
      <c r="I27" s="161" t="s">
        <v>137</v>
      </c>
      <c r="J27" s="62"/>
      <c r="K27" s="63"/>
      <c r="L27" s="75"/>
      <c r="M27" s="63"/>
    </row>
    <row r="28" spans="1:15">
      <c r="A28" s="58" t="s">
        <v>121</v>
      </c>
      <c r="B28" s="59"/>
      <c r="C28" s="59"/>
      <c r="D28" s="59"/>
      <c r="E28" s="59"/>
      <c r="F28" s="59"/>
      <c r="G28" s="60" t="s">
        <v>119</v>
      </c>
      <c r="H28" s="61" t="s">
        <v>125</v>
      </c>
      <c r="I28" s="161" t="s">
        <v>137</v>
      </c>
      <c r="J28" s="94">
        <v>500</v>
      </c>
      <c r="K28" s="63">
        <v>2882.7</v>
      </c>
      <c r="L28" s="58"/>
      <c r="M28" s="63">
        <v>2882.7</v>
      </c>
    </row>
    <row r="29" spans="1:15">
      <c r="A29" s="65"/>
      <c r="B29" s="66"/>
      <c r="C29" s="66"/>
      <c r="D29" s="66"/>
      <c r="E29" s="66"/>
      <c r="F29" s="66"/>
      <c r="G29" s="80"/>
      <c r="H29" s="66"/>
      <c r="I29" s="68"/>
      <c r="J29" s="66"/>
      <c r="K29" s="68"/>
      <c r="L29" s="75"/>
      <c r="M29" s="68"/>
    </row>
    <row r="30" spans="1:15">
      <c r="A30" s="52" t="s">
        <v>132</v>
      </c>
      <c r="B30" s="51"/>
      <c r="C30" s="51"/>
      <c r="D30" s="51"/>
      <c r="E30" s="51"/>
      <c r="F30" s="51"/>
      <c r="G30" s="76" t="s">
        <v>119</v>
      </c>
      <c r="H30" s="55" t="s">
        <v>133</v>
      </c>
      <c r="I30" s="56"/>
      <c r="J30" s="51"/>
      <c r="K30" s="81">
        <f>K33</f>
        <v>40.1</v>
      </c>
      <c r="L30" s="75"/>
      <c r="M30" s="81">
        <f>M33</f>
        <v>40.1</v>
      </c>
    </row>
    <row r="31" spans="1:15">
      <c r="A31" s="52" t="s">
        <v>134</v>
      </c>
      <c r="B31" s="51"/>
      <c r="C31" s="51"/>
      <c r="D31" s="51"/>
      <c r="E31" s="51"/>
      <c r="F31" s="51"/>
      <c r="G31" s="76"/>
      <c r="H31" s="79"/>
      <c r="I31" s="56"/>
      <c r="J31" s="51"/>
      <c r="K31" s="81"/>
      <c r="L31" s="75"/>
      <c r="M31" s="81"/>
    </row>
    <row r="32" spans="1:15">
      <c r="A32" s="75" t="s">
        <v>135</v>
      </c>
      <c r="B32" s="51"/>
      <c r="C32" s="51"/>
      <c r="D32" s="51"/>
      <c r="E32" s="51"/>
      <c r="F32" s="51"/>
      <c r="G32" s="76"/>
      <c r="H32" s="79"/>
      <c r="I32" s="56"/>
      <c r="J32" s="51"/>
      <c r="K32" s="56"/>
      <c r="L32" s="75"/>
      <c r="M32" s="56"/>
    </row>
    <row r="33" spans="1:13">
      <c r="A33" s="168" t="s">
        <v>136</v>
      </c>
      <c r="B33" s="70"/>
      <c r="C33" s="70"/>
      <c r="D33" s="51"/>
      <c r="E33" s="51"/>
      <c r="F33" s="51"/>
      <c r="G33" s="98" t="s">
        <v>119</v>
      </c>
      <c r="H33" s="79" t="s">
        <v>133</v>
      </c>
      <c r="I33" s="82" t="s">
        <v>137</v>
      </c>
      <c r="J33" s="83">
        <v>500</v>
      </c>
      <c r="K33" s="56">
        <v>40.1</v>
      </c>
      <c r="L33" s="75"/>
      <c r="M33" s="56">
        <v>40.1</v>
      </c>
    </row>
    <row r="34" spans="1:13">
      <c r="A34" s="75"/>
      <c r="B34" s="51"/>
      <c r="C34" s="51"/>
      <c r="D34" s="66"/>
      <c r="E34" s="66"/>
      <c r="F34" s="169"/>
      <c r="G34" s="76"/>
      <c r="H34" s="68"/>
      <c r="I34" s="68"/>
      <c r="J34" s="68"/>
      <c r="K34" s="68"/>
      <c r="L34" s="65"/>
      <c r="M34" s="68"/>
    </row>
    <row r="35" spans="1:13">
      <c r="A35" s="75"/>
      <c r="B35" s="51"/>
      <c r="C35" s="51"/>
      <c r="D35" s="51"/>
      <c r="E35" s="51"/>
      <c r="F35" s="51"/>
      <c r="G35" s="76"/>
      <c r="H35" s="51"/>
      <c r="I35" s="56"/>
      <c r="J35" s="51"/>
      <c r="K35" s="56"/>
      <c r="L35" s="75"/>
      <c r="M35" s="56"/>
    </row>
    <row r="36" spans="1:13">
      <c r="A36" s="69" t="s">
        <v>139</v>
      </c>
      <c r="B36" s="70"/>
      <c r="C36" s="70"/>
      <c r="D36" s="70"/>
      <c r="E36" s="70"/>
      <c r="F36" s="70"/>
      <c r="G36" s="71" t="s">
        <v>117</v>
      </c>
      <c r="H36" s="72" t="s">
        <v>140</v>
      </c>
      <c r="I36" s="73"/>
      <c r="J36" s="70"/>
      <c r="K36" s="74">
        <f>SUM(K38)</f>
        <v>155.80000000000001</v>
      </c>
      <c r="L36" s="168"/>
      <c r="M36" s="74">
        <f>SUM(M38)</f>
        <v>155.80000000000001</v>
      </c>
    </row>
    <row r="37" spans="1:13">
      <c r="A37" s="75" t="s">
        <v>141</v>
      </c>
      <c r="B37" s="51"/>
      <c r="C37" s="51"/>
      <c r="D37" s="51"/>
      <c r="E37" s="51"/>
      <c r="F37" s="51"/>
      <c r="G37" s="76"/>
      <c r="H37" s="53"/>
      <c r="I37" s="56"/>
      <c r="J37" s="51"/>
      <c r="K37" s="57"/>
      <c r="L37" s="75"/>
      <c r="M37" s="57"/>
    </row>
    <row r="38" spans="1:13">
      <c r="A38" s="75" t="s">
        <v>142</v>
      </c>
      <c r="B38" s="51"/>
      <c r="C38" s="51"/>
      <c r="D38" s="51"/>
      <c r="E38" s="51"/>
      <c r="F38" s="51"/>
      <c r="G38" s="78" t="s">
        <v>117</v>
      </c>
      <c r="H38" s="79" t="s">
        <v>140</v>
      </c>
      <c r="I38" s="56" t="s">
        <v>143</v>
      </c>
      <c r="J38" s="51"/>
      <c r="K38" s="77">
        <f>SUM(K39)</f>
        <v>155.80000000000001</v>
      </c>
      <c r="L38" s="168"/>
      <c r="M38" s="77">
        <f>SUM(M39)</f>
        <v>155.80000000000001</v>
      </c>
    </row>
    <row r="39" spans="1:13">
      <c r="A39" s="58" t="s">
        <v>121</v>
      </c>
      <c r="B39" s="59"/>
      <c r="C39" s="59"/>
      <c r="D39" s="59"/>
      <c r="E39" s="59"/>
      <c r="F39" s="59"/>
      <c r="G39" s="60" t="s">
        <v>117</v>
      </c>
      <c r="H39" s="61" t="s">
        <v>140</v>
      </c>
      <c r="I39" s="62" t="s">
        <v>143</v>
      </c>
      <c r="J39" s="64">
        <v>500</v>
      </c>
      <c r="K39" s="63">
        <v>155.80000000000001</v>
      </c>
      <c r="L39" s="58"/>
      <c r="M39" s="63">
        <v>155.80000000000001</v>
      </c>
    </row>
    <row r="40" spans="1:13">
      <c r="A40" s="75"/>
      <c r="B40" s="51"/>
      <c r="C40" s="51"/>
      <c r="D40" s="51"/>
      <c r="E40" s="51"/>
      <c r="F40" s="51"/>
      <c r="G40" s="76"/>
      <c r="H40" s="51"/>
      <c r="I40" s="56"/>
      <c r="J40" s="51"/>
      <c r="K40" s="56"/>
      <c r="L40" s="58"/>
      <c r="M40" s="56"/>
    </row>
    <row r="41" spans="1:13">
      <c r="A41" s="84" t="s">
        <v>144</v>
      </c>
      <c r="B41" s="66"/>
      <c r="C41" s="66"/>
      <c r="D41" s="66"/>
      <c r="E41" s="66"/>
      <c r="F41" s="66"/>
      <c r="G41" s="67" t="s">
        <v>140</v>
      </c>
      <c r="H41" s="85" t="s">
        <v>145</v>
      </c>
      <c r="I41" s="68"/>
      <c r="J41" s="66"/>
      <c r="K41" s="86">
        <f>K44</f>
        <v>77.900000000000006</v>
      </c>
      <c r="L41" s="75"/>
      <c r="M41" s="86">
        <f>M44</f>
        <v>77.900000000000006</v>
      </c>
    </row>
    <row r="42" spans="1:13">
      <c r="A42" s="52" t="s">
        <v>146</v>
      </c>
      <c r="B42" s="51"/>
      <c r="C42" s="51"/>
      <c r="D42" s="51"/>
      <c r="E42" s="51"/>
      <c r="F42" s="51"/>
      <c r="G42" s="76"/>
      <c r="H42" s="87"/>
      <c r="I42" s="56"/>
      <c r="J42" s="51"/>
      <c r="K42" s="57"/>
      <c r="L42" s="75"/>
      <c r="M42" s="57"/>
    </row>
    <row r="43" spans="1:13">
      <c r="A43" s="69" t="s">
        <v>147</v>
      </c>
      <c r="B43" s="70"/>
      <c r="C43" s="70"/>
      <c r="D43" s="70"/>
      <c r="E43" s="70"/>
      <c r="F43" s="70"/>
      <c r="G43" s="88"/>
      <c r="H43" s="89"/>
      <c r="I43" s="73"/>
      <c r="J43" s="70"/>
      <c r="K43" s="74"/>
      <c r="L43" s="75"/>
      <c r="M43" s="74"/>
    </row>
    <row r="44" spans="1:13">
      <c r="A44" s="249" t="s">
        <v>148</v>
      </c>
      <c r="B44" s="250"/>
      <c r="C44" s="250"/>
      <c r="D44" s="250"/>
      <c r="E44" s="250"/>
      <c r="F44" s="250"/>
      <c r="G44" s="60" t="s">
        <v>140</v>
      </c>
      <c r="H44" s="61" t="s">
        <v>145</v>
      </c>
      <c r="I44" s="90">
        <v>2180100</v>
      </c>
      <c r="J44" s="62"/>
      <c r="K44" s="63">
        <f>K45</f>
        <v>77.900000000000006</v>
      </c>
      <c r="L44" s="65"/>
      <c r="M44" s="63">
        <f>M45</f>
        <v>77.900000000000006</v>
      </c>
    </row>
    <row r="45" spans="1:13">
      <c r="A45" s="58" t="s">
        <v>121</v>
      </c>
      <c r="B45" s="59"/>
      <c r="C45" s="59"/>
      <c r="D45" s="59"/>
      <c r="E45" s="59"/>
      <c r="F45" s="59"/>
      <c r="G45" s="60" t="s">
        <v>140</v>
      </c>
      <c r="H45" s="61" t="s">
        <v>145</v>
      </c>
      <c r="I45" s="90">
        <v>2180100</v>
      </c>
      <c r="J45" s="97" t="s">
        <v>209</v>
      </c>
      <c r="K45" s="63">
        <v>77.900000000000006</v>
      </c>
      <c r="L45" s="65"/>
      <c r="M45" s="63">
        <v>77.900000000000006</v>
      </c>
    </row>
    <row r="46" spans="1:13">
      <c r="A46" s="58"/>
      <c r="B46" s="59"/>
      <c r="C46" s="59"/>
      <c r="D46" s="59"/>
      <c r="E46" s="51"/>
      <c r="F46" s="51"/>
      <c r="G46" s="78"/>
      <c r="H46" s="60"/>
      <c r="I46" s="90"/>
      <c r="J46" s="97"/>
      <c r="K46" s="77"/>
      <c r="L46" s="65"/>
      <c r="M46" s="77"/>
    </row>
    <row r="47" spans="1:13">
      <c r="A47" s="52" t="s">
        <v>187</v>
      </c>
      <c r="B47" s="51"/>
      <c r="C47" s="51"/>
      <c r="D47" s="51"/>
      <c r="E47" s="59"/>
      <c r="F47" s="154"/>
      <c r="G47" s="158" t="s">
        <v>125</v>
      </c>
      <c r="H47" s="55" t="s">
        <v>188</v>
      </c>
      <c r="I47" s="157"/>
      <c r="J47" s="156"/>
      <c r="K47" s="155">
        <f>K49+K50</f>
        <v>3260</v>
      </c>
      <c r="L47" s="65"/>
      <c r="M47" s="155">
        <f>M49+M50+M48</f>
        <v>3283.5</v>
      </c>
    </row>
    <row r="48" spans="1:13">
      <c r="A48" s="246" t="s">
        <v>189</v>
      </c>
      <c r="B48" s="246"/>
      <c r="C48" s="246"/>
      <c r="D48" s="246"/>
      <c r="E48" s="246"/>
      <c r="F48" s="247"/>
      <c r="G48" s="60" t="s">
        <v>125</v>
      </c>
      <c r="H48" s="79" t="s">
        <v>188</v>
      </c>
      <c r="I48" s="91">
        <v>3380000</v>
      </c>
      <c r="J48" s="97" t="s">
        <v>158</v>
      </c>
      <c r="K48" s="155"/>
      <c r="L48" s="65">
        <v>23.5</v>
      </c>
      <c r="M48" s="171">
        <v>23.5</v>
      </c>
    </row>
    <row r="49" spans="1:13">
      <c r="A49" s="251" t="s">
        <v>166</v>
      </c>
      <c r="B49" s="251"/>
      <c r="C49" s="251"/>
      <c r="D49" s="251"/>
      <c r="E49" s="251"/>
      <c r="F49" s="252"/>
      <c r="G49" s="60" t="s">
        <v>125</v>
      </c>
      <c r="H49" s="60" t="s">
        <v>188</v>
      </c>
      <c r="I49" s="91">
        <v>5223201</v>
      </c>
      <c r="J49" s="97" t="s">
        <v>158</v>
      </c>
      <c r="K49" s="63">
        <v>3097</v>
      </c>
      <c r="L49" s="65"/>
      <c r="M49" s="63">
        <v>3097</v>
      </c>
    </row>
    <row r="50" spans="1:13">
      <c r="A50" s="251" t="s">
        <v>167</v>
      </c>
      <c r="B50" s="251"/>
      <c r="C50" s="251"/>
      <c r="D50" s="251"/>
      <c r="E50" s="251"/>
      <c r="F50" s="252"/>
      <c r="G50" s="76" t="s">
        <v>125</v>
      </c>
      <c r="H50" s="98" t="s">
        <v>188</v>
      </c>
      <c r="I50" s="90">
        <v>5223201</v>
      </c>
      <c r="J50" s="94">
        <v>500</v>
      </c>
      <c r="K50" s="63">
        <v>163</v>
      </c>
      <c r="L50" s="65"/>
      <c r="M50" s="63">
        <v>163</v>
      </c>
    </row>
    <row r="51" spans="1:13">
      <c r="A51" s="102"/>
      <c r="B51" s="102"/>
      <c r="C51" s="102"/>
      <c r="D51" s="102"/>
      <c r="E51" s="102"/>
      <c r="F51" s="102"/>
      <c r="G51" s="80"/>
      <c r="H51" s="79"/>
      <c r="I51" s="91"/>
      <c r="J51" s="162"/>
      <c r="K51" s="77"/>
      <c r="L51" s="65"/>
      <c r="M51" s="77"/>
    </row>
    <row r="52" spans="1:13">
      <c r="A52" s="52" t="s">
        <v>149</v>
      </c>
      <c r="B52" s="51"/>
      <c r="C52" s="51"/>
      <c r="D52" s="51"/>
      <c r="E52" s="51"/>
      <c r="F52" s="51"/>
      <c r="G52" s="54" t="s">
        <v>150</v>
      </c>
      <c r="H52" s="92" t="s">
        <v>119</v>
      </c>
      <c r="I52" s="93"/>
      <c r="J52" s="51"/>
      <c r="K52" s="57">
        <f>SUM(K56+K53)</f>
        <v>18591.900000000001</v>
      </c>
      <c r="L52" s="75"/>
      <c r="M52" s="57">
        <f>SUM(M56+M53)</f>
        <v>19526</v>
      </c>
    </row>
    <row r="53" spans="1:13">
      <c r="A53" s="249" t="s">
        <v>151</v>
      </c>
      <c r="B53" s="250"/>
      <c r="C53" s="250"/>
      <c r="D53" s="250"/>
      <c r="E53" s="250"/>
      <c r="F53" s="253"/>
      <c r="G53" s="60" t="s">
        <v>150</v>
      </c>
      <c r="H53" s="61" t="s">
        <v>119</v>
      </c>
      <c r="I53" s="94">
        <v>6550700</v>
      </c>
      <c r="J53" s="94"/>
      <c r="K53" s="95">
        <f>K54+K55</f>
        <v>1410</v>
      </c>
      <c r="L53" s="65"/>
      <c r="M53" s="95">
        <f>M54+M55</f>
        <v>2344.1</v>
      </c>
    </row>
    <row r="54" spans="1:13" ht="33.75" customHeight="1">
      <c r="A54" s="248" t="s">
        <v>152</v>
      </c>
      <c r="B54" s="213"/>
      <c r="C54" s="213"/>
      <c r="D54" s="213"/>
      <c r="E54" s="213"/>
      <c r="F54" s="214"/>
      <c r="G54" s="78" t="s">
        <v>150</v>
      </c>
      <c r="H54" s="96" t="s">
        <v>119</v>
      </c>
      <c r="I54" s="94">
        <v>6550700</v>
      </c>
      <c r="J54" s="97" t="s">
        <v>153</v>
      </c>
      <c r="K54" s="95">
        <v>1339.5</v>
      </c>
      <c r="L54" s="65"/>
      <c r="M54" s="95">
        <v>1339.5</v>
      </c>
    </row>
    <row r="55" spans="1:13">
      <c r="A55" s="249" t="s">
        <v>154</v>
      </c>
      <c r="B55" s="250"/>
      <c r="C55" s="250"/>
      <c r="D55" s="250"/>
      <c r="E55" s="250"/>
      <c r="F55" s="250"/>
      <c r="G55" s="98" t="s">
        <v>150</v>
      </c>
      <c r="H55" s="96" t="s">
        <v>119</v>
      </c>
      <c r="I55" s="94">
        <v>6550700</v>
      </c>
      <c r="J55" s="94">
        <v>500</v>
      </c>
      <c r="K55" s="95">
        <v>70.5</v>
      </c>
      <c r="L55" s="65">
        <v>934.1</v>
      </c>
      <c r="M55" s="95">
        <f>L55+K55</f>
        <v>1004.6</v>
      </c>
    </row>
    <row r="56" spans="1:13">
      <c r="A56" s="58" t="s">
        <v>155</v>
      </c>
      <c r="B56" s="59"/>
      <c r="C56" s="59"/>
      <c r="D56" s="59"/>
      <c r="E56" s="59"/>
      <c r="F56" s="59"/>
      <c r="G56" s="60" t="s">
        <v>150</v>
      </c>
      <c r="H56" s="61" t="s">
        <v>119</v>
      </c>
      <c r="I56" s="94"/>
      <c r="J56" s="59"/>
      <c r="K56" s="63">
        <f>K58+K59+K57</f>
        <v>17181.900000000001</v>
      </c>
      <c r="L56" s="58"/>
      <c r="M56" s="63">
        <f>M58+M59+M57</f>
        <v>17181.900000000001</v>
      </c>
    </row>
    <row r="57" spans="1:13" ht="52.5" customHeight="1">
      <c r="A57" s="251" t="s">
        <v>210</v>
      </c>
      <c r="B57" s="251"/>
      <c r="C57" s="251"/>
      <c r="D57" s="251"/>
      <c r="E57" s="251"/>
      <c r="F57" s="252"/>
      <c r="G57" s="60" t="s">
        <v>150</v>
      </c>
      <c r="H57" s="60" t="s">
        <v>119</v>
      </c>
      <c r="I57" s="100" t="s">
        <v>211</v>
      </c>
      <c r="J57" s="163" t="s">
        <v>153</v>
      </c>
      <c r="K57" s="164">
        <v>3703</v>
      </c>
      <c r="L57" s="58"/>
      <c r="M57" s="164">
        <v>3703</v>
      </c>
    </row>
    <row r="58" spans="1:13" ht="48.75" customHeight="1">
      <c r="A58" s="251" t="s">
        <v>156</v>
      </c>
      <c r="B58" s="251"/>
      <c r="C58" s="251"/>
      <c r="D58" s="251"/>
      <c r="E58" s="251"/>
      <c r="F58" s="252"/>
      <c r="G58" s="106" t="s">
        <v>150</v>
      </c>
      <c r="H58" s="60" t="s">
        <v>119</v>
      </c>
      <c r="I58" s="64" t="s">
        <v>157</v>
      </c>
      <c r="J58" s="97" t="s">
        <v>153</v>
      </c>
      <c r="K58" s="63">
        <v>11598.9</v>
      </c>
      <c r="M58" s="63">
        <v>11598.9</v>
      </c>
    </row>
    <row r="59" spans="1:13">
      <c r="A59" s="251" t="s">
        <v>154</v>
      </c>
      <c r="B59" s="251"/>
      <c r="C59" s="251"/>
      <c r="D59" s="251"/>
      <c r="E59" s="251"/>
      <c r="F59" s="252"/>
      <c r="G59" s="60" t="s">
        <v>150</v>
      </c>
      <c r="H59" s="61" t="s">
        <v>119</v>
      </c>
      <c r="I59" s="94">
        <v>3500200</v>
      </c>
      <c r="J59" s="100" t="s">
        <v>158</v>
      </c>
      <c r="K59" s="63">
        <v>1880</v>
      </c>
      <c r="L59" s="65"/>
      <c r="M59" s="63">
        <v>1880</v>
      </c>
    </row>
    <row r="60" spans="1:13">
      <c r="A60" s="101"/>
      <c r="B60" s="102"/>
      <c r="C60" s="102"/>
      <c r="D60" s="102"/>
      <c r="E60" s="102"/>
      <c r="F60" s="102"/>
      <c r="G60" s="78"/>
      <c r="H60" s="79"/>
      <c r="I60" s="93"/>
      <c r="J60" s="99"/>
      <c r="K60" s="77"/>
      <c r="L60" s="65"/>
      <c r="M60" s="77"/>
    </row>
    <row r="61" spans="1:13">
      <c r="A61" s="52" t="s">
        <v>159</v>
      </c>
      <c r="B61" s="102"/>
      <c r="C61" s="102"/>
      <c r="D61" s="102"/>
      <c r="E61" s="102"/>
      <c r="F61" s="102"/>
      <c r="G61" s="54" t="s">
        <v>150</v>
      </c>
      <c r="H61" s="92" t="s">
        <v>117</v>
      </c>
      <c r="I61" s="93"/>
      <c r="J61" s="99"/>
      <c r="K61" s="57">
        <f>SUM(K62)</f>
        <v>1728.9</v>
      </c>
      <c r="L61" s="75"/>
      <c r="M61" s="57">
        <f>SUM(M62)</f>
        <v>1728.9</v>
      </c>
    </row>
    <row r="62" spans="1:13" ht="49.5" customHeight="1">
      <c r="A62" s="249" t="s">
        <v>160</v>
      </c>
      <c r="B62" s="250"/>
      <c r="C62" s="250"/>
      <c r="D62" s="250"/>
      <c r="E62" s="250"/>
      <c r="F62" s="253"/>
      <c r="G62" s="60" t="s">
        <v>150</v>
      </c>
      <c r="H62" s="61" t="s">
        <v>117</v>
      </c>
      <c r="I62" s="94">
        <v>3408302</v>
      </c>
      <c r="J62" s="100"/>
      <c r="K62" s="63">
        <f>SUM(K63)</f>
        <v>1728.9</v>
      </c>
      <c r="L62" s="58"/>
      <c r="M62" s="63">
        <f>SUM(M63)</f>
        <v>1728.9</v>
      </c>
    </row>
    <row r="63" spans="1:13">
      <c r="A63" s="249" t="s">
        <v>154</v>
      </c>
      <c r="B63" s="250"/>
      <c r="C63" s="250"/>
      <c r="D63" s="250"/>
      <c r="E63" s="250"/>
      <c r="F63" s="250"/>
      <c r="G63" s="60" t="s">
        <v>150</v>
      </c>
      <c r="H63" s="61" t="s">
        <v>117</v>
      </c>
      <c r="I63" s="94">
        <v>3408302</v>
      </c>
      <c r="J63" s="100" t="s">
        <v>158</v>
      </c>
      <c r="K63" s="63">
        <v>1728.9</v>
      </c>
      <c r="L63" s="75"/>
      <c r="M63" s="63">
        <v>1728.9</v>
      </c>
    </row>
    <row r="64" spans="1:13">
      <c r="A64" s="101"/>
      <c r="B64" s="102"/>
      <c r="C64" s="102"/>
      <c r="D64" s="102"/>
      <c r="E64" s="102"/>
      <c r="F64" s="102"/>
      <c r="G64" s="78"/>
      <c r="H64" s="79"/>
      <c r="I64" s="93"/>
      <c r="J64" s="99"/>
      <c r="K64" s="77"/>
      <c r="L64" s="65"/>
      <c r="M64" s="77"/>
    </row>
    <row r="65" spans="1:13">
      <c r="A65" s="52" t="s">
        <v>161</v>
      </c>
      <c r="B65" s="51"/>
      <c r="C65" s="51"/>
      <c r="D65" s="51"/>
      <c r="E65" s="51"/>
      <c r="F65" s="51"/>
      <c r="G65" s="54" t="s">
        <v>150</v>
      </c>
      <c r="H65" s="92" t="s">
        <v>140</v>
      </c>
      <c r="I65" s="56"/>
      <c r="J65" s="51"/>
      <c r="K65" s="103">
        <f>SUM(K66+K73+K74)</f>
        <v>8167.0999999999995</v>
      </c>
      <c r="L65" s="75"/>
      <c r="M65" s="103">
        <f>SUM(M66+M73+M74)</f>
        <v>7400.2999999999993</v>
      </c>
    </row>
    <row r="66" spans="1:13">
      <c r="A66" s="58" t="s">
        <v>161</v>
      </c>
      <c r="B66" s="59"/>
      <c r="C66" s="59"/>
      <c r="D66" s="59"/>
      <c r="E66" s="59"/>
      <c r="F66" s="59"/>
      <c r="G66" s="60" t="s">
        <v>150</v>
      </c>
      <c r="H66" s="61" t="s">
        <v>140</v>
      </c>
      <c r="I66" s="94">
        <v>6000000</v>
      </c>
      <c r="J66" s="59"/>
      <c r="K66" s="63">
        <f>K67+K70++K71</f>
        <v>7663.7999999999993</v>
      </c>
      <c r="L66" s="65"/>
      <c r="M66" s="63">
        <f>M67+M70++M71</f>
        <v>6896.9999999999991</v>
      </c>
    </row>
    <row r="67" spans="1:13">
      <c r="A67" s="75" t="s">
        <v>162</v>
      </c>
      <c r="B67" s="51"/>
      <c r="C67" s="51"/>
      <c r="D67" s="51"/>
      <c r="E67" s="51"/>
      <c r="F67" s="51"/>
      <c r="G67" s="78" t="s">
        <v>150</v>
      </c>
      <c r="H67" s="79" t="s">
        <v>140</v>
      </c>
      <c r="I67" s="93">
        <v>6000100</v>
      </c>
      <c r="J67" s="51"/>
      <c r="K67" s="77">
        <f>SUM(K68)</f>
        <v>651.9</v>
      </c>
      <c r="L67" s="58"/>
      <c r="M67" s="77">
        <f>SUM(M68)</f>
        <v>651.9</v>
      </c>
    </row>
    <row r="68" spans="1:13">
      <c r="A68" s="58" t="s">
        <v>163</v>
      </c>
      <c r="B68" s="59"/>
      <c r="C68" s="59"/>
      <c r="D68" s="59"/>
      <c r="E68" s="59"/>
      <c r="F68" s="59"/>
      <c r="G68" s="60" t="s">
        <v>150</v>
      </c>
      <c r="H68" s="61" t="s">
        <v>140</v>
      </c>
      <c r="I68" s="94">
        <v>6000100</v>
      </c>
      <c r="J68" s="64">
        <v>500</v>
      </c>
      <c r="K68" s="63">
        <v>651.9</v>
      </c>
      <c r="L68" s="58"/>
      <c r="M68" s="63">
        <v>651.9</v>
      </c>
    </row>
    <row r="69" spans="1:13">
      <c r="A69" s="249" t="s">
        <v>164</v>
      </c>
      <c r="B69" s="250"/>
      <c r="C69" s="250"/>
      <c r="D69" s="250"/>
      <c r="E69" s="250"/>
      <c r="F69" s="253"/>
      <c r="G69" s="78" t="s">
        <v>150</v>
      </c>
      <c r="H69" s="79" t="s">
        <v>140</v>
      </c>
      <c r="I69" s="104">
        <v>6000200</v>
      </c>
      <c r="J69" s="83"/>
      <c r="K69" s="77"/>
      <c r="L69" s="75"/>
      <c r="M69" s="77"/>
    </row>
    <row r="70" spans="1:13">
      <c r="A70" s="254" t="s">
        <v>163</v>
      </c>
      <c r="B70" s="255"/>
      <c r="C70" s="255"/>
      <c r="D70" s="255"/>
      <c r="E70" s="255"/>
      <c r="F70" s="256"/>
      <c r="G70" s="60" t="s">
        <v>150</v>
      </c>
      <c r="H70" s="61" t="s">
        <v>140</v>
      </c>
      <c r="I70" s="105">
        <v>6000200</v>
      </c>
      <c r="J70" s="64">
        <v>500</v>
      </c>
      <c r="K70" s="63">
        <v>5635.2</v>
      </c>
      <c r="L70" s="65">
        <v>-957.6</v>
      </c>
      <c r="M70" s="63">
        <f>L70+K70</f>
        <v>4677.5999999999995</v>
      </c>
    </row>
    <row r="71" spans="1:13">
      <c r="A71" s="249" t="s">
        <v>165</v>
      </c>
      <c r="B71" s="250"/>
      <c r="C71" s="250"/>
      <c r="D71" s="250"/>
      <c r="E71" s="250"/>
      <c r="F71" s="253"/>
      <c r="G71" s="60" t="s">
        <v>150</v>
      </c>
      <c r="H71" s="60" t="s">
        <v>140</v>
      </c>
      <c r="I71" s="104">
        <v>6000500</v>
      </c>
      <c r="J71" s="94">
        <v>500</v>
      </c>
      <c r="K71" s="63">
        <f>K72</f>
        <v>1376.7</v>
      </c>
      <c r="L71" s="58"/>
      <c r="M71" s="63">
        <f>M72</f>
        <v>1567.5</v>
      </c>
    </row>
    <row r="72" spans="1:13">
      <c r="A72" s="254" t="s">
        <v>163</v>
      </c>
      <c r="B72" s="255"/>
      <c r="C72" s="255"/>
      <c r="D72" s="255"/>
      <c r="E72" s="255"/>
      <c r="F72" s="256"/>
      <c r="G72" s="60" t="s">
        <v>150</v>
      </c>
      <c r="H72" s="61" t="s">
        <v>140</v>
      </c>
      <c r="I72" s="105">
        <v>6000500</v>
      </c>
      <c r="J72" s="94">
        <v>500</v>
      </c>
      <c r="K72" s="63">
        <f>1376.7</f>
        <v>1376.7</v>
      </c>
      <c r="L72" s="40">
        <v>190.8</v>
      </c>
      <c r="M72" s="63">
        <f>1376.7+L72</f>
        <v>1567.5</v>
      </c>
    </row>
    <row r="73" spans="1:13" ht="33" customHeight="1">
      <c r="A73" s="212" t="s">
        <v>168</v>
      </c>
      <c r="B73" s="213"/>
      <c r="C73" s="213"/>
      <c r="D73" s="213"/>
      <c r="E73" s="213"/>
      <c r="F73" s="214"/>
      <c r="G73" s="106" t="s">
        <v>150</v>
      </c>
      <c r="H73" s="106" t="s">
        <v>140</v>
      </c>
      <c r="I73" s="107">
        <v>5230112</v>
      </c>
      <c r="J73" s="97" t="s">
        <v>153</v>
      </c>
      <c r="K73" s="108">
        <v>478.1</v>
      </c>
      <c r="L73" s="58"/>
      <c r="M73" s="108">
        <v>478.1</v>
      </c>
    </row>
    <row r="74" spans="1:13">
      <c r="A74" s="245" t="s">
        <v>163</v>
      </c>
      <c r="B74" s="246"/>
      <c r="C74" s="246"/>
      <c r="D74" s="246"/>
      <c r="E74" s="246"/>
      <c r="F74" s="247"/>
      <c r="G74" s="106" t="s">
        <v>150</v>
      </c>
      <c r="H74" s="106" t="s">
        <v>140</v>
      </c>
      <c r="I74" s="107">
        <v>5230112</v>
      </c>
      <c r="J74" s="94">
        <v>500</v>
      </c>
      <c r="K74" s="95">
        <v>25.2</v>
      </c>
      <c r="M74" s="95">
        <v>25.2</v>
      </c>
    </row>
    <row r="75" spans="1:13">
      <c r="A75" s="75"/>
      <c r="B75" s="51"/>
      <c r="C75" s="51"/>
      <c r="D75" s="51"/>
      <c r="E75" s="51"/>
      <c r="F75" s="51"/>
      <c r="G75" s="76"/>
      <c r="H75" s="109"/>
      <c r="I75" s="56"/>
      <c r="J75" s="83"/>
      <c r="K75" s="77"/>
      <c r="L75" s="65"/>
      <c r="M75" s="77"/>
    </row>
    <row r="76" spans="1:13">
      <c r="A76" s="52" t="s">
        <v>169</v>
      </c>
      <c r="B76" s="51"/>
      <c r="C76" s="51"/>
      <c r="D76" s="51"/>
      <c r="E76" s="51"/>
      <c r="F76" s="51"/>
      <c r="G76" s="54" t="s">
        <v>138</v>
      </c>
      <c r="H76" s="92" t="s">
        <v>138</v>
      </c>
      <c r="I76" s="56"/>
      <c r="J76" s="51"/>
      <c r="K76" s="57">
        <f>SUM(K77)</f>
        <v>52.8</v>
      </c>
      <c r="L76" s="75"/>
      <c r="M76" s="57">
        <f>SUM(M77)</f>
        <v>52.8</v>
      </c>
    </row>
    <row r="77" spans="1:13">
      <c r="A77" s="58" t="s">
        <v>170</v>
      </c>
      <c r="B77" s="59"/>
      <c r="C77" s="59"/>
      <c r="D77" s="59"/>
      <c r="E77" s="59"/>
      <c r="F77" s="59"/>
      <c r="G77" s="60" t="s">
        <v>138</v>
      </c>
      <c r="H77" s="61" t="s">
        <v>138</v>
      </c>
      <c r="I77" s="94">
        <v>4310000</v>
      </c>
      <c r="J77" s="59"/>
      <c r="K77" s="63">
        <f>SUM(K79)</f>
        <v>52.8</v>
      </c>
      <c r="L77" s="65"/>
      <c r="M77" s="63">
        <f>SUM(M79)</f>
        <v>52.8</v>
      </c>
    </row>
    <row r="78" spans="1:13">
      <c r="A78" s="75" t="s">
        <v>171</v>
      </c>
      <c r="B78" s="51"/>
      <c r="C78" s="51"/>
      <c r="D78" s="51"/>
      <c r="E78" s="51"/>
      <c r="F78" s="51"/>
      <c r="G78" s="78" t="s">
        <v>138</v>
      </c>
      <c r="H78" s="79" t="s">
        <v>138</v>
      </c>
      <c r="I78" s="93">
        <v>4310100</v>
      </c>
      <c r="J78" s="62"/>
      <c r="K78" s="77">
        <f>SUM(K79)</f>
        <v>52.8</v>
      </c>
      <c r="L78" s="65"/>
      <c r="M78" s="77">
        <f>SUM(M79)</f>
        <v>52.8</v>
      </c>
    </row>
    <row r="79" spans="1:13">
      <c r="A79" s="58" t="s">
        <v>163</v>
      </c>
      <c r="B79" s="59"/>
      <c r="C79" s="59"/>
      <c r="D79" s="59"/>
      <c r="E79" s="59"/>
      <c r="F79" s="59"/>
      <c r="G79" s="60" t="s">
        <v>138</v>
      </c>
      <c r="H79" s="61" t="s">
        <v>138</v>
      </c>
      <c r="I79" s="110">
        <v>4310100</v>
      </c>
      <c r="J79" s="94">
        <v>500</v>
      </c>
      <c r="K79" s="63">
        <v>52.8</v>
      </c>
      <c r="L79" s="65"/>
      <c r="M79" s="63">
        <v>52.8</v>
      </c>
    </row>
    <row r="80" spans="1:13">
      <c r="A80" s="75"/>
      <c r="B80" s="51"/>
      <c r="C80" s="51"/>
      <c r="D80" s="51"/>
      <c r="E80" s="51"/>
      <c r="F80" s="51"/>
      <c r="G80" s="76"/>
      <c r="H80" s="51"/>
      <c r="I80" s="93"/>
      <c r="J80" s="83"/>
      <c r="K80" s="77"/>
      <c r="L80" s="65"/>
      <c r="M80" s="77"/>
    </row>
    <row r="81" spans="1:13">
      <c r="A81" s="230" t="s">
        <v>172</v>
      </c>
      <c r="B81" s="231"/>
      <c r="C81" s="231"/>
      <c r="D81" s="231"/>
      <c r="E81" s="51"/>
      <c r="F81" s="51"/>
      <c r="G81" s="54" t="s">
        <v>173</v>
      </c>
      <c r="H81" s="92" t="s">
        <v>119</v>
      </c>
      <c r="I81" s="93"/>
      <c r="J81" s="83"/>
      <c r="K81" s="103">
        <f>SUM(K82)</f>
        <v>300</v>
      </c>
      <c r="L81" s="75"/>
      <c r="M81" s="103">
        <f>SUM(M82)</f>
        <v>300</v>
      </c>
    </row>
    <row r="82" spans="1:13">
      <c r="A82" s="249" t="s">
        <v>174</v>
      </c>
      <c r="B82" s="250"/>
      <c r="C82" s="250"/>
      <c r="D82" s="250"/>
      <c r="E82" s="250"/>
      <c r="F82" s="250"/>
      <c r="G82" s="60" t="s">
        <v>173</v>
      </c>
      <c r="H82" s="111" t="s">
        <v>119</v>
      </c>
      <c r="I82" s="105">
        <v>4409900</v>
      </c>
      <c r="J82" s="64"/>
      <c r="K82" s="63">
        <f>SUM(K83)</f>
        <v>300</v>
      </c>
      <c r="L82" s="58"/>
      <c r="M82" s="63">
        <f>SUM(M83)</f>
        <v>300</v>
      </c>
    </row>
    <row r="83" spans="1:13">
      <c r="A83" s="249" t="s">
        <v>175</v>
      </c>
      <c r="B83" s="250"/>
      <c r="C83" s="250"/>
      <c r="D83" s="250"/>
      <c r="E83" s="250"/>
      <c r="F83" s="250"/>
      <c r="G83" s="60" t="s">
        <v>173</v>
      </c>
      <c r="H83" s="111" t="s">
        <v>119</v>
      </c>
      <c r="I83" s="94">
        <v>4409900</v>
      </c>
      <c r="J83" s="94" t="s">
        <v>176</v>
      </c>
      <c r="K83" s="63">
        <v>300</v>
      </c>
      <c r="M83" s="63">
        <v>300</v>
      </c>
    </row>
    <row r="84" spans="1:13">
      <c r="A84" s="75"/>
      <c r="B84" s="51"/>
      <c r="C84" s="51"/>
      <c r="D84" s="51"/>
      <c r="E84" s="51"/>
      <c r="F84" s="51"/>
      <c r="G84" s="76"/>
      <c r="H84" s="51"/>
      <c r="I84" s="56"/>
      <c r="J84" s="162"/>
      <c r="K84" s="77"/>
      <c r="L84" s="65"/>
      <c r="M84" s="77"/>
    </row>
    <row r="85" spans="1:13">
      <c r="A85" s="52" t="s">
        <v>177</v>
      </c>
      <c r="B85" s="51"/>
      <c r="C85" s="51"/>
      <c r="D85" s="51"/>
      <c r="E85" s="51"/>
      <c r="F85" s="51"/>
      <c r="G85" s="54" t="s">
        <v>178</v>
      </c>
      <c r="H85" s="92" t="s">
        <v>150</v>
      </c>
      <c r="I85" s="56"/>
      <c r="J85" s="51"/>
      <c r="K85" s="57">
        <f>SUM(K86)</f>
        <v>438.613</v>
      </c>
      <c r="L85" s="75"/>
      <c r="M85" s="57">
        <f>SUM(M86)</f>
        <v>438.613</v>
      </c>
    </row>
    <row r="86" spans="1:13">
      <c r="A86" s="249" t="s">
        <v>179</v>
      </c>
      <c r="B86" s="250"/>
      <c r="C86" s="250"/>
      <c r="D86" s="250"/>
      <c r="E86" s="250"/>
      <c r="F86" s="250"/>
      <c r="G86" s="60" t="s">
        <v>178</v>
      </c>
      <c r="H86" s="61" t="s">
        <v>150</v>
      </c>
      <c r="I86" s="94">
        <v>5129700</v>
      </c>
      <c r="J86" s="59"/>
      <c r="K86" s="63">
        <f>SUM(K87)</f>
        <v>438.613</v>
      </c>
      <c r="L86" s="58"/>
      <c r="M86" s="63">
        <f>SUM(M87)</f>
        <v>438.613</v>
      </c>
    </row>
    <row r="87" spans="1:13">
      <c r="A87" s="58" t="s">
        <v>163</v>
      </c>
      <c r="B87" s="59"/>
      <c r="C87" s="59"/>
      <c r="D87" s="59"/>
      <c r="E87" s="59"/>
      <c r="F87" s="59"/>
      <c r="G87" s="60" t="s">
        <v>178</v>
      </c>
      <c r="H87" s="61" t="s">
        <v>150</v>
      </c>
      <c r="I87" s="94">
        <v>5129700</v>
      </c>
      <c r="J87" s="64">
        <v>500</v>
      </c>
      <c r="K87" s="63">
        <v>438.613</v>
      </c>
      <c r="L87" s="75"/>
      <c r="M87" s="63">
        <v>438.613</v>
      </c>
    </row>
    <row r="88" spans="1:13">
      <c r="A88" s="75"/>
      <c r="B88" s="51"/>
      <c r="C88" s="51"/>
      <c r="D88" s="51"/>
      <c r="E88" s="51"/>
      <c r="F88" s="51"/>
      <c r="G88" s="76"/>
      <c r="H88" s="51"/>
      <c r="I88" s="93"/>
      <c r="J88" s="51"/>
      <c r="K88" s="56"/>
      <c r="L88" s="65"/>
      <c r="M88" s="56"/>
    </row>
    <row r="89" spans="1:13">
      <c r="A89" s="52" t="s">
        <v>180</v>
      </c>
      <c r="B89" s="51"/>
      <c r="C89" s="51"/>
      <c r="D89" s="51"/>
      <c r="E89" s="51"/>
      <c r="F89" s="51"/>
      <c r="G89" s="54" t="s">
        <v>181</v>
      </c>
      <c r="H89" s="92" t="s">
        <v>119</v>
      </c>
      <c r="I89" s="93"/>
      <c r="J89" s="73"/>
      <c r="K89" s="81">
        <f>SUM(K90)</f>
        <v>40.799999999999997</v>
      </c>
      <c r="M89" s="81">
        <f>SUM(M90)</f>
        <v>40.799999999999997</v>
      </c>
    </row>
    <row r="90" spans="1:13">
      <c r="A90" s="58" t="s">
        <v>182</v>
      </c>
      <c r="B90" s="59"/>
      <c r="C90" s="59"/>
      <c r="D90" s="59"/>
      <c r="E90" s="59"/>
      <c r="F90" s="59"/>
      <c r="G90" s="60" t="s">
        <v>181</v>
      </c>
      <c r="H90" s="61" t="s">
        <v>119</v>
      </c>
      <c r="I90" s="94">
        <v>4900000</v>
      </c>
      <c r="J90" s="59"/>
      <c r="K90" s="62">
        <f>SUM(K93)</f>
        <v>40.799999999999997</v>
      </c>
      <c r="L90" s="58"/>
      <c r="M90" s="62">
        <f>SUM(M93)</f>
        <v>40.799999999999997</v>
      </c>
    </row>
    <row r="91" spans="1:13">
      <c r="A91" s="75" t="s">
        <v>183</v>
      </c>
      <c r="B91" s="51"/>
      <c r="C91" s="51"/>
      <c r="D91" s="51"/>
      <c r="E91" s="51"/>
      <c r="F91" s="51"/>
      <c r="G91" s="76"/>
      <c r="H91" s="83"/>
      <c r="I91" s="93"/>
      <c r="J91" s="68"/>
      <c r="K91" s="56"/>
      <c r="M91" s="56"/>
    </row>
    <row r="92" spans="1:13">
      <c r="A92" s="75" t="s">
        <v>184</v>
      </c>
      <c r="B92" s="51"/>
      <c r="C92" s="51"/>
      <c r="D92" s="51"/>
      <c r="E92" s="51"/>
      <c r="F92" s="51"/>
      <c r="G92" s="78" t="s">
        <v>181</v>
      </c>
      <c r="H92" s="79" t="s">
        <v>119</v>
      </c>
      <c r="I92" s="93">
        <v>4910100</v>
      </c>
      <c r="J92" s="51"/>
      <c r="K92" s="56"/>
      <c r="L92" s="168"/>
      <c r="M92" s="56"/>
    </row>
    <row r="93" spans="1:13">
      <c r="A93" s="58" t="s">
        <v>163</v>
      </c>
      <c r="B93" s="59"/>
      <c r="C93" s="59"/>
      <c r="D93" s="59"/>
      <c r="E93" s="59"/>
      <c r="F93" s="59"/>
      <c r="G93" s="60" t="s">
        <v>181</v>
      </c>
      <c r="H93" s="61" t="s">
        <v>119</v>
      </c>
      <c r="I93" s="94">
        <v>4910100</v>
      </c>
      <c r="J93" s="97" t="s">
        <v>185</v>
      </c>
      <c r="K93" s="62">
        <v>40.799999999999997</v>
      </c>
      <c r="L93" s="58"/>
      <c r="M93" s="62">
        <v>40.799999999999997</v>
      </c>
    </row>
    <row r="94" spans="1:13">
      <c r="A94" s="75"/>
      <c r="B94" s="51"/>
      <c r="C94" s="51"/>
      <c r="D94" s="51"/>
      <c r="E94" s="51"/>
      <c r="F94" s="51"/>
      <c r="G94" s="76"/>
      <c r="H94" s="51"/>
      <c r="I94" s="56"/>
      <c r="J94" s="51"/>
      <c r="K94" s="56"/>
      <c r="L94" s="75"/>
      <c r="M94" s="56"/>
    </row>
    <row r="95" spans="1:13" ht="16.5" thickBot="1">
      <c r="A95" s="112"/>
      <c r="B95" s="113" t="s">
        <v>186</v>
      </c>
      <c r="C95" s="114"/>
      <c r="D95" s="114"/>
      <c r="E95" s="114"/>
      <c r="F95" s="114"/>
      <c r="G95" s="115"/>
      <c r="H95" s="114"/>
      <c r="I95" s="116"/>
      <c r="J95" s="114"/>
      <c r="K95" s="117">
        <f>K17+K23+K30+K36+K41+K47+K52+K61+K65+K76+K81+K85+K89</f>
        <v>36070.813000000009</v>
      </c>
      <c r="L95" s="166"/>
      <c r="M95" s="117">
        <f>M17+M23+M30+M36+M41+M47+M52+M61+M65+M76+M81+M85+M89</f>
        <v>36261.613000000005</v>
      </c>
    </row>
    <row r="96" spans="1:13">
      <c r="A96" s="118"/>
      <c r="B96" s="53"/>
      <c r="C96" s="118"/>
      <c r="D96" s="118"/>
      <c r="E96" s="118"/>
      <c r="F96" s="118"/>
      <c r="G96" s="55"/>
      <c r="H96" s="118"/>
      <c r="I96" s="118"/>
      <c r="J96" s="118"/>
      <c r="K96" s="119"/>
    </row>
    <row r="97" spans="1:14">
      <c r="A97" s="118"/>
      <c r="B97" s="120" t="s">
        <v>212</v>
      </c>
      <c r="C97" s="120"/>
      <c r="D97" s="120"/>
      <c r="E97" s="120"/>
      <c r="F97" s="120"/>
      <c r="G97" s="120"/>
      <c r="H97" s="120"/>
      <c r="I97" s="120"/>
      <c r="K97" s="119"/>
    </row>
    <row r="98" spans="1:14">
      <c r="A98" s="118"/>
      <c r="B98" s="120" t="s">
        <v>93</v>
      </c>
      <c r="C98" s="120"/>
      <c r="D98" s="120"/>
      <c r="E98" s="120"/>
      <c r="F98" s="120"/>
      <c r="G98" s="120"/>
      <c r="H98" s="120"/>
      <c r="I98" s="120"/>
      <c r="K98" s="119"/>
    </row>
    <row r="99" spans="1:14">
      <c r="A99" s="118"/>
      <c r="B99" s="120" t="s">
        <v>3</v>
      </c>
      <c r="C99" s="120"/>
      <c r="D99" s="120"/>
      <c r="E99" s="120"/>
      <c r="F99" s="120"/>
      <c r="G99" s="120"/>
      <c r="H99" s="120"/>
      <c r="I99" s="122" t="s">
        <v>215</v>
      </c>
      <c r="K99" s="119"/>
    </row>
    <row r="100" spans="1:14">
      <c r="A100" s="118"/>
      <c r="B100" s="120"/>
      <c r="C100" s="120"/>
      <c r="D100" s="120"/>
      <c r="E100" s="120"/>
      <c r="F100" s="120"/>
      <c r="G100" s="120"/>
      <c r="H100" s="120"/>
      <c r="I100" s="122"/>
      <c r="J100" s="118"/>
      <c r="K100" s="119"/>
    </row>
    <row r="101" spans="1:14">
      <c r="A101" s="118"/>
      <c r="B101" s="120"/>
      <c r="C101" s="120"/>
      <c r="D101" s="120"/>
      <c r="E101" s="120"/>
      <c r="F101" s="120"/>
      <c r="G101" s="120"/>
      <c r="H101" s="120"/>
      <c r="I101" s="120"/>
      <c r="J101" s="118"/>
      <c r="K101" s="119"/>
    </row>
    <row r="103" spans="1:14">
      <c r="A103" s="120"/>
      <c r="B103" s="120"/>
      <c r="C103" s="120"/>
      <c r="D103" s="120"/>
      <c r="E103" s="120"/>
      <c r="F103" s="120"/>
      <c r="G103" s="120"/>
      <c r="H103" s="120"/>
      <c r="I103" s="210"/>
      <c r="J103" s="210"/>
      <c r="K103" s="210"/>
      <c r="L103" s="210"/>
    </row>
    <row r="104" spans="1:14">
      <c r="A104" s="222" t="s">
        <v>194</v>
      </c>
      <c r="B104" s="222"/>
      <c r="C104" s="222"/>
      <c r="D104" s="222"/>
      <c r="E104" s="222"/>
      <c r="F104" s="222"/>
      <c r="G104" s="222"/>
      <c r="H104" s="222"/>
      <c r="I104" s="222"/>
      <c r="J104" s="222"/>
      <c r="K104" s="222"/>
      <c r="L104" s="222"/>
      <c r="M104" s="222"/>
      <c r="N104" s="222"/>
    </row>
    <row r="105" spans="1:14">
      <c r="A105" s="211" t="s">
        <v>98</v>
      </c>
      <c r="B105" s="211"/>
      <c r="C105" s="211"/>
      <c r="D105" s="211"/>
      <c r="E105" s="211"/>
      <c r="F105" s="211"/>
      <c r="G105" s="211"/>
      <c r="H105" s="211"/>
      <c r="I105" s="211"/>
      <c r="J105" s="211"/>
      <c r="K105" s="211"/>
      <c r="L105" s="211"/>
      <c r="M105" s="211"/>
      <c r="N105" s="211"/>
    </row>
    <row r="106" spans="1:14">
      <c r="A106" s="211" t="s">
        <v>218</v>
      </c>
      <c r="B106" s="211"/>
      <c r="C106" s="211"/>
      <c r="D106" s="211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</row>
    <row r="107" spans="1:14" ht="39" customHeight="1">
      <c r="A107" s="41"/>
      <c r="B107" s="42"/>
      <c r="C107" s="42"/>
      <c r="D107" s="223" t="s">
        <v>99</v>
      </c>
      <c r="E107" s="223"/>
      <c r="F107" s="223"/>
      <c r="G107" s="223"/>
      <c r="H107" s="223"/>
      <c r="I107" s="223"/>
      <c r="J107" s="223"/>
      <c r="K107" s="223"/>
      <c r="L107" s="223"/>
      <c r="M107" s="223"/>
      <c r="N107" s="223"/>
    </row>
    <row r="108" spans="1:14" ht="15.75" customHeight="1">
      <c r="A108" s="223" t="s">
        <v>100</v>
      </c>
      <c r="B108" s="223"/>
      <c r="C108" s="223"/>
      <c r="D108" s="223"/>
      <c r="E108" s="223"/>
      <c r="F108" s="223"/>
      <c r="G108" s="223"/>
      <c r="H108" s="223"/>
      <c r="I108" s="223"/>
      <c r="J108" s="223"/>
      <c r="K108" s="223"/>
      <c r="L108" s="223"/>
      <c r="M108" s="223"/>
      <c r="N108" s="223"/>
    </row>
    <row r="109" spans="1:14">
      <c r="F109" s="43"/>
      <c r="G109" s="43"/>
      <c r="H109" s="43"/>
      <c r="I109" s="43"/>
      <c r="J109" s="43"/>
      <c r="K109" s="43"/>
      <c r="L109" s="43"/>
    </row>
    <row r="110" spans="1:14">
      <c r="K110" s="219" t="s">
        <v>195</v>
      </c>
      <c r="L110" s="219"/>
    </row>
    <row r="113" spans="1:14">
      <c r="A113" s="220" t="s">
        <v>196</v>
      </c>
      <c r="B113" s="220"/>
      <c r="C113" s="220"/>
      <c r="D113" s="220"/>
      <c r="E113" s="220"/>
      <c r="F113" s="220"/>
      <c r="G113" s="220"/>
      <c r="H113" s="220"/>
      <c r="I113" s="220"/>
      <c r="J113" s="220"/>
      <c r="K113" s="220"/>
      <c r="L113" s="220"/>
    </row>
    <row r="114" spans="1:14">
      <c r="A114" s="220" t="s">
        <v>197</v>
      </c>
      <c r="B114" s="220"/>
      <c r="C114" s="220"/>
      <c r="D114" s="220"/>
      <c r="E114" s="220"/>
      <c r="F114" s="220"/>
      <c r="G114" s="220"/>
      <c r="H114" s="220"/>
      <c r="I114" s="220"/>
      <c r="J114" s="220"/>
      <c r="K114" s="220"/>
      <c r="L114" s="220"/>
    </row>
    <row r="115" spans="1:14">
      <c r="C115" s="221" t="s">
        <v>198</v>
      </c>
      <c r="D115" s="221"/>
      <c r="E115" s="221"/>
      <c r="F115" s="221"/>
      <c r="G115" s="221"/>
      <c r="H115" s="221"/>
      <c r="I115" s="221"/>
      <c r="J115" s="221"/>
      <c r="K115" s="221"/>
      <c r="L115" s="221"/>
    </row>
    <row r="116" spans="1:14" ht="16.5" thickBot="1">
      <c r="L116" s="43" t="s">
        <v>105</v>
      </c>
    </row>
    <row r="117" spans="1:14" ht="16.5" thickBot="1">
      <c r="A117" s="237" t="s">
        <v>106</v>
      </c>
      <c r="B117" s="238"/>
      <c r="C117" s="238"/>
      <c r="D117" s="238"/>
      <c r="E117" s="238"/>
      <c r="F117" s="239"/>
      <c r="G117" s="232" t="s">
        <v>199</v>
      </c>
      <c r="H117" s="233"/>
      <c r="I117" s="233"/>
      <c r="J117" s="233"/>
      <c r="K117" s="234"/>
      <c r="L117" s="46" t="s">
        <v>111</v>
      </c>
      <c r="M117" s="217" t="s">
        <v>214</v>
      </c>
      <c r="N117" s="217" t="s">
        <v>216</v>
      </c>
    </row>
    <row r="118" spans="1:14" ht="111" thickBot="1">
      <c r="A118" s="240"/>
      <c r="B118" s="241"/>
      <c r="C118" s="241"/>
      <c r="D118" s="241"/>
      <c r="E118" s="241"/>
      <c r="F118" s="242"/>
      <c r="G118" s="123" t="s">
        <v>200</v>
      </c>
      <c r="H118" s="123" t="s">
        <v>201</v>
      </c>
      <c r="I118" s="124" t="s">
        <v>202</v>
      </c>
      <c r="J118" s="125" t="s">
        <v>203</v>
      </c>
      <c r="K118" s="125" t="s">
        <v>204</v>
      </c>
      <c r="L118" s="126">
        <v>2012</v>
      </c>
      <c r="M118" s="218"/>
      <c r="N118" s="218"/>
    </row>
    <row r="119" spans="1:14">
      <c r="A119" s="235" t="s">
        <v>205</v>
      </c>
      <c r="B119" s="236"/>
      <c r="C119" s="236"/>
      <c r="D119" s="236"/>
      <c r="E119" s="236"/>
      <c r="F119" s="236"/>
      <c r="G119" s="127">
        <v>555</v>
      </c>
      <c r="H119" s="128"/>
      <c r="I119" s="129"/>
      <c r="J119" s="130"/>
      <c r="K119" s="130"/>
      <c r="L119" s="44"/>
      <c r="M119" s="45"/>
      <c r="N119" s="44"/>
    </row>
    <row r="120" spans="1:14">
      <c r="A120" s="52" t="s">
        <v>114</v>
      </c>
      <c r="B120" s="53"/>
      <c r="C120" s="53"/>
      <c r="D120" s="53"/>
      <c r="E120" s="53"/>
      <c r="F120" s="51"/>
      <c r="G120" s="51"/>
      <c r="H120" s="131"/>
      <c r="I120" s="79"/>
      <c r="J120" s="109"/>
      <c r="K120" s="109"/>
      <c r="L120" s="132"/>
      <c r="M120" s="56"/>
      <c r="N120" s="132"/>
    </row>
    <row r="121" spans="1:14">
      <c r="A121" s="52" t="s">
        <v>115</v>
      </c>
      <c r="B121" s="53"/>
      <c r="C121" s="53"/>
      <c r="D121" s="53"/>
      <c r="E121" s="53"/>
      <c r="F121" s="51"/>
      <c r="G121" s="133">
        <v>555</v>
      </c>
      <c r="H121" s="134" t="s">
        <v>119</v>
      </c>
      <c r="I121" s="92" t="s">
        <v>117</v>
      </c>
      <c r="J121" s="109"/>
      <c r="K121" s="109"/>
      <c r="L121" s="135">
        <f>SUM(L122)</f>
        <v>334.2</v>
      </c>
      <c r="M121" s="56"/>
      <c r="N121" s="135">
        <f>SUM(N122)</f>
        <v>334.2</v>
      </c>
    </row>
    <row r="122" spans="1:14">
      <c r="A122" s="75" t="s">
        <v>118</v>
      </c>
      <c r="B122" s="51"/>
      <c r="C122" s="51"/>
      <c r="D122" s="51"/>
      <c r="E122" s="51"/>
      <c r="F122" s="51"/>
      <c r="G122" s="127">
        <v>555</v>
      </c>
      <c r="H122" s="128" t="s">
        <v>119</v>
      </c>
      <c r="I122" s="79" t="s">
        <v>117</v>
      </c>
      <c r="J122" s="109" t="s">
        <v>120</v>
      </c>
      <c r="K122" s="109"/>
      <c r="L122" s="136">
        <f>SUM(L123)</f>
        <v>334.2</v>
      </c>
      <c r="M122" s="56"/>
      <c r="N122" s="136">
        <f>SUM(N123)</f>
        <v>334.2</v>
      </c>
    </row>
    <row r="123" spans="1:14">
      <c r="A123" s="75" t="s">
        <v>154</v>
      </c>
      <c r="B123" s="51"/>
      <c r="C123" s="51"/>
      <c r="D123" s="51"/>
      <c r="E123" s="51"/>
      <c r="F123" s="51"/>
      <c r="G123" s="127">
        <v>555</v>
      </c>
      <c r="H123" s="128" t="s">
        <v>119</v>
      </c>
      <c r="I123" s="79" t="s">
        <v>117</v>
      </c>
      <c r="J123" s="109" t="s">
        <v>120</v>
      </c>
      <c r="K123" s="109">
        <v>500</v>
      </c>
      <c r="L123" s="136">
        <v>334.2</v>
      </c>
      <c r="M123" s="56"/>
      <c r="N123" s="136">
        <v>334.2</v>
      </c>
    </row>
    <row r="124" spans="1:14">
      <c r="A124" s="75"/>
      <c r="B124" s="51"/>
      <c r="C124" s="51"/>
      <c r="D124" s="51"/>
      <c r="E124" s="51"/>
      <c r="F124" s="51"/>
      <c r="G124" s="51"/>
      <c r="H124" s="131"/>
      <c r="I124" s="79"/>
      <c r="J124" s="109"/>
      <c r="K124" s="109"/>
      <c r="L124" s="132"/>
      <c r="M124" s="56"/>
      <c r="N124" s="132"/>
    </row>
    <row r="125" spans="1:14">
      <c r="A125" s="52" t="s">
        <v>122</v>
      </c>
      <c r="B125" s="53"/>
      <c r="C125" s="53"/>
      <c r="D125" s="53"/>
      <c r="E125" s="53"/>
      <c r="F125" s="53"/>
      <c r="G125" s="109"/>
      <c r="H125" s="79"/>
      <c r="I125" s="79"/>
      <c r="J125" s="109"/>
      <c r="K125" s="109"/>
      <c r="L125" s="132"/>
      <c r="M125" s="56"/>
      <c r="N125" s="132"/>
    </row>
    <row r="126" spans="1:14">
      <c r="A126" s="52" t="s">
        <v>123</v>
      </c>
      <c r="B126" s="53"/>
      <c r="C126" s="53"/>
      <c r="D126" s="53"/>
      <c r="E126" s="53"/>
      <c r="F126" s="53"/>
      <c r="G126" s="51"/>
      <c r="H126" s="131"/>
      <c r="I126" s="79"/>
      <c r="J126" s="109"/>
      <c r="K126" s="109"/>
      <c r="L126" s="132"/>
      <c r="M126" s="56"/>
      <c r="N126" s="132"/>
    </row>
    <row r="127" spans="1:14">
      <c r="A127" s="52" t="s">
        <v>124</v>
      </c>
      <c r="B127" s="51"/>
      <c r="C127" s="51"/>
      <c r="D127" s="51"/>
      <c r="E127" s="51"/>
      <c r="F127" s="51"/>
      <c r="G127" s="133">
        <v>555</v>
      </c>
      <c r="H127" s="134" t="s">
        <v>119</v>
      </c>
      <c r="I127" s="92" t="s">
        <v>125</v>
      </c>
      <c r="J127" s="109"/>
      <c r="K127" s="109"/>
      <c r="L127" s="135">
        <f>SUM(L130)</f>
        <v>2882.7</v>
      </c>
      <c r="M127" s="56"/>
      <c r="N127" s="135">
        <f>SUM(N130)</f>
        <v>2882.7</v>
      </c>
    </row>
    <row r="128" spans="1:14">
      <c r="A128" s="75" t="s">
        <v>126</v>
      </c>
      <c r="B128" s="51"/>
      <c r="C128" s="51"/>
      <c r="D128" s="51"/>
      <c r="E128" s="51"/>
      <c r="F128" s="51"/>
      <c r="G128" s="51"/>
      <c r="H128" s="131"/>
      <c r="I128" s="79"/>
      <c r="J128" s="109"/>
      <c r="K128" s="109"/>
      <c r="L128" s="136"/>
      <c r="M128" s="56"/>
      <c r="N128" s="136"/>
    </row>
    <row r="129" spans="1:14">
      <c r="A129" s="75" t="s">
        <v>127</v>
      </c>
      <c r="B129" s="51"/>
      <c r="C129" s="51"/>
      <c r="D129" s="51"/>
      <c r="E129" s="51"/>
      <c r="F129" s="51"/>
      <c r="G129" s="51"/>
      <c r="H129" s="131"/>
      <c r="I129" s="79"/>
      <c r="J129" s="109"/>
      <c r="K129" s="109"/>
      <c r="L129" s="132"/>
      <c r="M129" s="56"/>
      <c r="N129" s="132"/>
    </row>
    <row r="130" spans="1:14">
      <c r="A130" s="75" t="s">
        <v>128</v>
      </c>
      <c r="B130" s="51"/>
      <c r="C130" s="51"/>
      <c r="D130" s="51"/>
      <c r="E130" s="51"/>
      <c r="F130" s="51"/>
      <c r="G130" s="127">
        <v>555</v>
      </c>
      <c r="H130" s="128" t="s">
        <v>119</v>
      </c>
      <c r="I130" s="79" t="s">
        <v>125</v>
      </c>
      <c r="J130" s="109" t="s">
        <v>129</v>
      </c>
      <c r="K130" s="109"/>
      <c r="L130" s="136">
        <f>SUM(L132)</f>
        <v>2882.7</v>
      </c>
      <c r="M130" s="56"/>
      <c r="N130" s="136">
        <f>SUM(N132)</f>
        <v>2882.7</v>
      </c>
    </row>
    <row r="131" spans="1:14">
      <c r="A131" s="75" t="s">
        <v>130</v>
      </c>
      <c r="B131" s="51"/>
      <c r="C131" s="51"/>
      <c r="D131" s="51"/>
      <c r="E131" s="51"/>
      <c r="F131" s="51"/>
      <c r="G131" s="127">
        <v>555</v>
      </c>
      <c r="H131" s="128" t="s">
        <v>119</v>
      </c>
      <c r="I131" s="79" t="s">
        <v>125</v>
      </c>
      <c r="J131" s="109" t="s">
        <v>131</v>
      </c>
      <c r="K131" s="109"/>
      <c r="L131" s="136"/>
      <c r="M131" s="56"/>
      <c r="N131" s="136"/>
    </row>
    <row r="132" spans="1:14">
      <c r="A132" s="75" t="s">
        <v>154</v>
      </c>
      <c r="B132" s="51"/>
      <c r="C132" s="51"/>
      <c r="D132" s="51"/>
      <c r="E132" s="51"/>
      <c r="F132" s="51"/>
      <c r="G132" s="127">
        <v>555</v>
      </c>
      <c r="H132" s="128" t="s">
        <v>119</v>
      </c>
      <c r="I132" s="79" t="s">
        <v>125</v>
      </c>
      <c r="J132" s="109" t="s">
        <v>131</v>
      </c>
      <c r="K132" s="109">
        <v>500</v>
      </c>
      <c r="L132" s="136">
        <v>2882.7</v>
      </c>
      <c r="M132" s="56"/>
      <c r="N132" s="136">
        <v>2882.7</v>
      </c>
    </row>
    <row r="133" spans="1:14">
      <c r="A133" s="75"/>
      <c r="B133" s="51"/>
      <c r="C133" s="51"/>
      <c r="D133" s="51"/>
      <c r="E133" s="51"/>
      <c r="F133" s="51"/>
      <c r="G133" s="127"/>
      <c r="H133" s="128"/>
      <c r="I133" s="79"/>
      <c r="J133" s="109"/>
      <c r="K133" s="109"/>
      <c r="L133" s="136"/>
      <c r="M133" s="56"/>
      <c r="N133" s="136"/>
    </row>
    <row r="134" spans="1:14">
      <c r="A134" s="52" t="s">
        <v>132</v>
      </c>
      <c r="B134" s="51"/>
      <c r="C134" s="51"/>
      <c r="D134" s="51"/>
      <c r="E134" s="51"/>
      <c r="F134" s="51"/>
      <c r="G134" s="133"/>
      <c r="H134" s="134"/>
      <c r="I134" s="55"/>
      <c r="J134" s="109"/>
      <c r="K134" s="109"/>
      <c r="L134" s="137"/>
      <c r="M134" s="56"/>
      <c r="N134" s="137"/>
    </row>
    <row r="135" spans="1:14">
      <c r="A135" s="52" t="s">
        <v>134</v>
      </c>
      <c r="B135" s="51"/>
      <c r="C135" s="51"/>
      <c r="D135" s="51"/>
      <c r="E135" s="51"/>
      <c r="F135" s="51"/>
      <c r="G135" s="133">
        <v>555</v>
      </c>
      <c r="H135" s="134" t="s">
        <v>119</v>
      </c>
      <c r="I135" s="55" t="s">
        <v>133</v>
      </c>
      <c r="J135" s="79"/>
      <c r="K135" s="109"/>
      <c r="L135" s="137">
        <f>SUM(L136)</f>
        <v>40.1</v>
      </c>
      <c r="M135" s="56"/>
      <c r="N135" s="137">
        <f>SUM(N136)</f>
        <v>40.1</v>
      </c>
    </row>
    <row r="136" spans="1:14">
      <c r="A136" s="75" t="s">
        <v>135</v>
      </c>
      <c r="B136" s="51"/>
      <c r="C136" s="51"/>
      <c r="D136" s="51"/>
      <c r="E136" s="51"/>
      <c r="F136" s="51"/>
      <c r="G136" s="127">
        <v>555</v>
      </c>
      <c r="H136" s="128" t="s">
        <v>119</v>
      </c>
      <c r="I136" s="79" t="s">
        <v>133</v>
      </c>
      <c r="J136" s="79" t="s">
        <v>137</v>
      </c>
      <c r="K136" s="109">
        <v>500</v>
      </c>
      <c r="L136" s="136">
        <v>40.1</v>
      </c>
      <c r="M136" s="56"/>
      <c r="N136" s="136">
        <v>40.1</v>
      </c>
    </row>
    <row r="137" spans="1:14">
      <c r="A137" s="75" t="s">
        <v>136</v>
      </c>
      <c r="B137" s="51"/>
      <c r="C137" s="51"/>
      <c r="D137" s="51"/>
      <c r="E137" s="51"/>
      <c r="F137" s="51"/>
      <c r="G137" s="127"/>
      <c r="H137" s="128"/>
      <c r="I137" s="79"/>
      <c r="J137" s="109"/>
      <c r="K137" s="109"/>
      <c r="L137" s="136"/>
      <c r="M137" s="56"/>
      <c r="N137" s="136"/>
    </row>
    <row r="138" spans="1:14">
      <c r="A138" s="75"/>
      <c r="B138" s="51"/>
      <c r="C138" s="51"/>
      <c r="D138" s="51"/>
      <c r="E138" s="51"/>
      <c r="F138" s="51"/>
      <c r="G138" s="127"/>
      <c r="H138" s="128"/>
      <c r="I138" s="79"/>
      <c r="J138" s="109"/>
      <c r="K138" s="109"/>
      <c r="L138" s="136"/>
      <c r="M138" s="56"/>
      <c r="N138" s="136"/>
    </row>
    <row r="139" spans="1:14">
      <c r="A139" s="52" t="s">
        <v>139</v>
      </c>
      <c r="B139" s="51"/>
      <c r="C139" s="51"/>
      <c r="D139" s="51"/>
      <c r="E139" s="51"/>
      <c r="F139" s="51"/>
      <c r="G139" s="133">
        <v>555</v>
      </c>
      <c r="H139" s="134" t="s">
        <v>117</v>
      </c>
      <c r="I139" s="55" t="s">
        <v>140</v>
      </c>
      <c r="J139" s="109"/>
      <c r="K139" s="109"/>
      <c r="L139" s="135">
        <f>L142</f>
        <v>155.80000000000001</v>
      </c>
      <c r="M139" s="56"/>
      <c r="N139" s="135">
        <f>N142</f>
        <v>155.80000000000001</v>
      </c>
    </row>
    <row r="140" spans="1:14">
      <c r="A140" s="75" t="s">
        <v>141</v>
      </c>
      <c r="B140" s="51"/>
      <c r="C140" s="51"/>
      <c r="D140" s="51"/>
      <c r="E140" s="51"/>
      <c r="F140" s="51"/>
      <c r="G140" s="51"/>
      <c r="H140" s="131"/>
      <c r="I140" s="92"/>
      <c r="J140" s="109"/>
      <c r="K140" s="109"/>
      <c r="L140" s="135"/>
      <c r="M140" s="56"/>
      <c r="N140" s="135"/>
    </row>
    <row r="141" spans="1:14">
      <c r="A141" s="75" t="s">
        <v>142</v>
      </c>
      <c r="B141" s="51"/>
      <c r="C141" s="51"/>
      <c r="D141" s="51"/>
      <c r="E141" s="51"/>
      <c r="F141" s="51"/>
      <c r="G141" s="127">
        <v>555</v>
      </c>
      <c r="H141" s="128" t="s">
        <v>117</v>
      </c>
      <c r="I141" s="79" t="s">
        <v>140</v>
      </c>
      <c r="J141" s="79" t="s">
        <v>206</v>
      </c>
      <c r="K141" s="109"/>
      <c r="L141" s="136">
        <f>SUM(L142)</f>
        <v>155.80000000000001</v>
      </c>
      <c r="M141" s="56"/>
      <c r="N141" s="136">
        <f>SUM(N142)</f>
        <v>155.80000000000001</v>
      </c>
    </row>
    <row r="142" spans="1:14">
      <c r="A142" s="75" t="s">
        <v>121</v>
      </c>
      <c r="B142" s="51"/>
      <c r="C142" s="51"/>
      <c r="D142" s="51"/>
      <c r="E142" s="51"/>
      <c r="F142" s="51"/>
      <c r="G142" s="127">
        <v>555</v>
      </c>
      <c r="H142" s="128" t="s">
        <v>117</v>
      </c>
      <c r="I142" s="79" t="s">
        <v>140</v>
      </c>
      <c r="J142" s="79" t="s">
        <v>206</v>
      </c>
      <c r="K142" s="109">
        <v>500</v>
      </c>
      <c r="L142" s="136">
        <v>155.80000000000001</v>
      </c>
      <c r="M142" s="56"/>
      <c r="N142" s="136">
        <v>155.80000000000001</v>
      </c>
    </row>
    <row r="143" spans="1:14">
      <c r="A143" s="75"/>
      <c r="B143" s="51"/>
      <c r="C143" s="51"/>
      <c r="D143" s="51"/>
      <c r="E143" s="51"/>
      <c r="F143" s="51"/>
      <c r="G143" s="127"/>
      <c r="H143" s="128"/>
      <c r="I143" s="79"/>
      <c r="J143" s="109"/>
      <c r="K143" s="109"/>
      <c r="L143" s="132"/>
      <c r="M143" s="56"/>
      <c r="N143" s="132"/>
    </row>
    <row r="144" spans="1:14">
      <c r="A144" s="52" t="s">
        <v>144</v>
      </c>
      <c r="B144" s="51"/>
      <c r="C144" s="51"/>
      <c r="D144" s="51"/>
      <c r="E144" s="51"/>
      <c r="F144" s="51"/>
      <c r="G144" s="133">
        <v>555</v>
      </c>
      <c r="H144" s="134" t="s">
        <v>140</v>
      </c>
      <c r="I144" s="92" t="s">
        <v>145</v>
      </c>
      <c r="J144" s="109"/>
      <c r="K144" s="109"/>
      <c r="L144" s="135">
        <f>L148</f>
        <v>77.900000000000006</v>
      </c>
      <c r="M144" s="56"/>
      <c r="N144" s="135">
        <f>N148</f>
        <v>77.900000000000006</v>
      </c>
    </row>
    <row r="145" spans="1:14">
      <c r="A145" s="52" t="s">
        <v>146</v>
      </c>
      <c r="B145" s="51"/>
      <c r="C145" s="51"/>
      <c r="D145" s="51"/>
      <c r="E145" s="51"/>
      <c r="F145" s="51"/>
      <c r="G145" s="51"/>
      <c r="H145" s="131"/>
      <c r="I145" s="92"/>
      <c r="J145" s="109"/>
      <c r="K145" s="109"/>
      <c r="L145" s="135"/>
      <c r="M145" s="56"/>
      <c r="N145" s="135"/>
    </row>
    <row r="146" spans="1:14">
      <c r="A146" s="52" t="s">
        <v>147</v>
      </c>
      <c r="B146" s="51"/>
      <c r="C146" s="51"/>
      <c r="D146" s="51"/>
      <c r="E146" s="51"/>
      <c r="F146" s="51"/>
      <c r="G146" s="51"/>
      <c r="H146" s="131"/>
      <c r="I146" s="92"/>
      <c r="J146" s="109"/>
      <c r="K146" s="109"/>
      <c r="L146" s="135"/>
      <c r="M146" s="56"/>
      <c r="N146" s="135"/>
    </row>
    <row r="147" spans="1:14">
      <c r="A147" s="224" t="s">
        <v>148</v>
      </c>
      <c r="B147" s="225"/>
      <c r="C147" s="225"/>
      <c r="D147" s="225"/>
      <c r="E147" s="225"/>
      <c r="F147" s="225"/>
      <c r="G147" s="138">
        <v>555</v>
      </c>
      <c r="H147" s="139" t="s">
        <v>140</v>
      </c>
      <c r="I147" s="79" t="s">
        <v>145</v>
      </c>
      <c r="J147" s="109">
        <v>2180100</v>
      </c>
      <c r="K147" s="109"/>
      <c r="L147" s="136">
        <f>L148</f>
        <v>77.900000000000006</v>
      </c>
      <c r="M147" s="56"/>
      <c r="N147" s="136">
        <f>N148</f>
        <v>77.900000000000006</v>
      </c>
    </row>
    <row r="148" spans="1:14">
      <c r="A148" s="75" t="s">
        <v>154</v>
      </c>
      <c r="B148" s="51"/>
      <c r="C148" s="51"/>
      <c r="D148" s="51"/>
      <c r="E148" s="51"/>
      <c r="F148" s="51"/>
      <c r="G148" s="127">
        <v>555</v>
      </c>
      <c r="H148" s="128" t="s">
        <v>140</v>
      </c>
      <c r="I148" s="79" t="s">
        <v>145</v>
      </c>
      <c r="J148" s="109">
        <v>2180100</v>
      </c>
      <c r="K148" s="109">
        <v>500</v>
      </c>
      <c r="L148" s="136">
        <v>77.900000000000006</v>
      </c>
      <c r="M148" s="56"/>
      <c r="N148" s="136">
        <v>77.900000000000006</v>
      </c>
    </row>
    <row r="149" spans="1:14">
      <c r="A149" s="75"/>
      <c r="B149" s="51"/>
      <c r="C149" s="51"/>
      <c r="D149" s="51"/>
      <c r="E149" s="51"/>
      <c r="F149" s="51"/>
      <c r="G149" s="127"/>
      <c r="H149" s="128"/>
      <c r="I149" s="79"/>
      <c r="J149" s="109"/>
      <c r="K149" s="109"/>
      <c r="L149" s="136"/>
      <c r="M149" s="56"/>
      <c r="N149" s="136"/>
    </row>
    <row r="150" spans="1:14">
      <c r="A150" s="53" t="s">
        <v>187</v>
      </c>
      <c r="B150" s="51"/>
      <c r="C150" s="51"/>
      <c r="D150" s="51"/>
      <c r="E150" s="51"/>
      <c r="F150" s="51"/>
      <c r="G150" s="133">
        <v>555</v>
      </c>
      <c r="H150" s="134" t="s">
        <v>125</v>
      </c>
      <c r="I150" s="55" t="s">
        <v>188</v>
      </c>
      <c r="J150" s="109"/>
      <c r="K150" s="109"/>
      <c r="L150" s="137">
        <f>SUM(L152:L153)</f>
        <v>3260</v>
      </c>
      <c r="M150" s="56"/>
      <c r="N150" s="137">
        <f>SUM(N152:N153)+N151</f>
        <v>3283.5</v>
      </c>
    </row>
    <row r="151" spans="1:14">
      <c r="A151" s="227" t="s">
        <v>189</v>
      </c>
      <c r="B151" s="227"/>
      <c r="C151" s="227"/>
      <c r="D151" s="227"/>
      <c r="E151" s="227"/>
      <c r="F151" s="227"/>
      <c r="G151" s="127">
        <v>555</v>
      </c>
      <c r="H151" s="128" t="s">
        <v>125</v>
      </c>
      <c r="I151" s="79" t="s">
        <v>188</v>
      </c>
      <c r="J151" s="109">
        <v>3380000</v>
      </c>
      <c r="K151" s="109">
        <v>500</v>
      </c>
      <c r="L151" s="136">
        <v>0</v>
      </c>
      <c r="M151" s="56">
        <v>23.5</v>
      </c>
      <c r="N151" s="136">
        <v>23.5</v>
      </c>
    </row>
    <row r="152" spans="1:14">
      <c r="A152" s="225" t="s">
        <v>166</v>
      </c>
      <c r="B152" s="225"/>
      <c r="C152" s="225"/>
      <c r="D152" s="225"/>
      <c r="E152" s="225"/>
      <c r="F152" s="225"/>
      <c r="G152" s="127">
        <v>555</v>
      </c>
      <c r="H152" s="128" t="s">
        <v>125</v>
      </c>
      <c r="I152" s="79" t="s">
        <v>188</v>
      </c>
      <c r="J152" s="109">
        <v>5223201</v>
      </c>
      <c r="K152" s="109">
        <v>500</v>
      </c>
      <c r="L152" s="136">
        <v>3097</v>
      </c>
      <c r="M152" s="56"/>
      <c r="N152" s="136">
        <v>3097</v>
      </c>
    </row>
    <row r="153" spans="1:14">
      <c r="A153" s="225" t="s">
        <v>167</v>
      </c>
      <c r="B153" s="225"/>
      <c r="C153" s="225"/>
      <c r="D153" s="225"/>
      <c r="E153" s="225"/>
      <c r="F153" s="225"/>
      <c r="G153" s="127">
        <v>555</v>
      </c>
      <c r="H153" s="128" t="s">
        <v>125</v>
      </c>
      <c r="I153" s="79" t="s">
        <v>188</v>
      </c>
      <c r="J153" s="109">
        <v>5223201</v>
      </c>
      <c r="K153" s="109">
        <v>500</v>
      </c>
      <c r="L153" s="136">
        <v>163</v>
      </c>
      <c r="M153" s="56"/>
      <c r="N153" s="136">
        <v>163</v>
      </c>
    </row>
    <row r="154" spans="1:14">
      <c r="A154" s="75"/>
      <c r="B154" s="51"/>
      <c r="C154" s="51"/>
      <c r="D154" s="51"/>
      <c r="E154" s="51"/>
      <c r="F154" s="51"/>
      <c r="G154" s="127"/>
      <c r="H154" s="128"/>
      <c r="I154" s="79"/>
      <c r="J154" s="109"/>
      <c r="K154" s="109"/>
      <c r="L154" s="136"/>
      <c r="M154" s="56"/>
      <c r="N154" s="136"/>
    </row>
    <row r="155" spans="1:14" hidden="1">
      <c r="A155" s="52" t="s">
        <v>190</v>
      </c>
      <c r="B155" s="51"/>
      <c r="C155" s="51"/>
      <c r="D155" s="51"/>
      <c r="E155" s="51"/>
      <c r="F155" s="51"/>
      <c r="G155" s="133">
        <v>555</v>
      </c>
      <c r="H155" s="134" t="s">
        <v>150</v>
      </c>
      <c r="I155" s="92" t="s">
        <v>140</v>
      </c>
      <c r="J155" s="109"/>
      <c r="K155" s="109"/>
      <c r="L155" s="137">
        <f>SUM(L156)</f>
        <v>0</v>
      </c>
      <c r="M155" s="56"/>
      <c r="N155" s="137">
        <f>SUM(N156)</f>
        <v>0</v>
      </c>
    </row>
    <row r="156" spans="1:14" hidden="1">
      <c r="A156" s="75" t="s">
        <v>207</v>
      </c>
      <c r="B156" s="51"/>
      <c r="C156" s="51"/>
      <c r="D156" s="51"/>
      <c r="E156" s="51"/>
      <c r="F156" s="51"/>
      <c r="G156" s="127">
        <v>555</v>
      </c>
      <c r="H156" s="128" t="s">
        <v>150</v>
      </c>
      <c r="I156" s="140" t="s">
        <v>140</v>
      </c>
      <c r="J156" s="109">
        <v>3150214</v>
      </c>
      <c r="K156" s="109"/>
      <c r="L156" s="136">
        <f>SUM(L157)</f>
        <v>0</v>
      </c>
      <c r="M156" s="56"/>
      <c r="N156" s="136">
        <f>SUM(N157)</f>
        <v>0</v>
      </c>
    </row>
    <row r="157" spans="1:14" hidden="1">
      <c r="A157" s="75" t="s">
        <v>154</v>
      </c>
      <c r="B157" s="51"/>
      <c r="C157" s="51"/>
      <c r="D157" s="51"/>
      <c r="E157" s="51"/>
      <c r="F157" s="51"/>
      <c r="G157" s="127">
        <v>555</v>
      </c>
      <c r="H157" s="128" t="s">
        <v>150</v>
      </c>
      <c r="I157" s="140" t="s">
        <v>140</v>
      </c>
      <c r="J157" s="109">
        <v>3150214</v>
      </c>
      <c r="K157" s="109">
        <v>500</v>
      </c>
      <c r="L157" s="136"/>
      <c r="M157" s="56"/>
      <c r="N157" s="136"/>
    </row>
    <row r="158" spans="1:14" hidden="1">
      <c r="A158" s="75" t="s">
        <v>154</v>
      </c>
      <c r="B158" s="51"/>
      <c r="C158" s="51"/>
      <c r="D158" s="51"/>
      <c r="E158" s="51"/>
      <c r="F158" s="51"/>
      <c r="G158" s="51"/>
      <c r="H158" s="131"/>
      <c r="I158" s="79"/>
      <c r="J158" s="109"/>
      <c r="K158" s="109"/>
      <c r="L158" s="132"/>
      <c r="M158" s="56"/>
      <c r="N158" s="132"/>
    </row>
    <row r="159" spans="1:14">
      <c r="A159" s="52" t="s">
        <v>149</v>
      </c>
      <c r="B159" s="51"/>
      <c r="C159" s="51"/>
      <c r="D159" s="51"/>
      <c r="E159" s="51"/>
      <c r="F159" s="51"/>
      <c r="G159" s="133">
        <v>555</v>
      </c>
      <c r="H159" s="134" t="s">
        <v>150</v>
      </c>
      <c r="I159" s="92" t="s">
        <v>119</v>
      </c>
      <c r="J159" s="109"/>
      <c r="K159" s="109"/>
      <c r="L159" s="137">
        <f>SUM(L160+L163)</f>
        <v>18591.900000000001</v>
      </c>
      <c r="M159" s="56"/>
      <c r="N159" s="137">
        <f>SUM(N160+N163)</f>
        <v>19526</v>
      </c>
    </row>
    <row r="160" spans="1:14">
      <c r="A160" s="224" t="s">
        <v>151</v>
      </c>
      <c r="B160" s="225"/>
      <c r="C160" s="225"/>
      <c r="D160" s="225"/>
      <c r="E160" s="225"/>
      <c r="F160" s="225"/>
      <c r="G160" s="127">
        <v>555</v>
      </c>
      <c r="H160" s="128" t="s">
        <v>150</v>
      </c>
      <c r="I160" s="79" t="s">
        <v>119</v>
      </c>
      <c r="J160" s="109">
        <v>6550700</v>
      </c>
      <c r="K160" s="109"/>
      <c r="L160" s="136">
        <f>SUM(L161+L162)</f>
        <v>1410</v>
      </c>
      <c r="M160" s="56"/>
      <c r="N160" s="136">
        <f>SUM(N161+N162)</f>
        <v>2344.1</v>
      </c>
    </row>
    <row r="161" spans="1:14" ht="31.5" customHeight="1">
      <c r="A161" s="228" t="s">
        <v>152</v>
      </c>
      <c r="B161" s="229"/>
      <c r="C161" s="229"/>
      <c r="D161" s="229"/>
      <c r="E161" s="229"/>
      <c r="F161" s="229"/>
      <c r="G161" s="127">
        <v>555</v>
      </c>
      <c r="H161" s="128" t="s">
        <v>150</v>
      </c>
      <c r="I161" s="79" t="s">
        <v>119</v>
      </c>
      <c r="J161" s="109">
        <v>6550700</v>
      </c>
      <c r="K161" s="79" t="s">
        <v>158</v>
      </c>
      <c r="L161" s="136">
        <v>1339.5</v>
      </c>
      <c r="M161" s="56"/>
      <c r="N161" s="136">
        <v>1339.5</v>
      </c>
    </row>
    <row r="162" spans="1:14">
      <c r="A162" s="224" t="s">
        <v>154</v>
      </c>
      <c r="B162" s="225"/>
      <c r="C162" s="225"/>
      <c r="D162" s="225"/>
      <c r="E162" s="225"/>
      <c r="F162" s="225"/>
      <c r="G162" s="127">
        <v>555</v>
      </c>
      <c r="H162" s="128" t="s">
        <v>150</v>
      </c>
      <c r="I162" s="79" t="s">
        <v>119</v>
      </c>
      <c r="J162" s="109">
        <v>6550700</v>
      </c>
      <c r="K162" s="109">
        <v>500</v>
      </c>
      <c r="L162" s="136">
        <v>70.5</v>
      </c>
      <c r="M162" s="56">
        <v>934.1</v>
      </c>
      <c r="N162" s="136">
        <f>M162+L162</f>
        <v>1004.6</v>
      </c>
    </row>
    <row r="163" spans="1:14">
      <c r="A163" s="75" t="s">
        <v>155</v>
      </c>
      <c r="B163" s="51"/>
      <c r="C163" s="51"/>
      <c r="D163" s="51"/>
      <c r="E163" s="51"/>
      <c r="F163" s="51"/>
      <c r="G163" s="127">
        <v>555</v>
      </c>
      <c r="H163" s="128" t="s">
        <v>150</v>
      </c>
      <c r="I163" s="79" t="s">
        <v>119</v>
      </c>
      <c r="J163" s="109"/>
      <c r="K163" s="109"/>
      <c r="L163" s="136">
        <f>L164+L165+L166</f>
        <v>17181.900000000001</v>
      </c>
      <c r="M163" s="56"/>
      <c r="N163" s="136">
        <f>N164+N165+N166</f>
        <v>17181.900000000001</v>
      </c>
    </row>
    <row r="164" spans="1:14" ht="48" customHeight="1">
      <c r="A164" s="225" t="s">
        <v>210</v>
      </c>
      <c r="B164" s="225"/>
      <c r="C164" s="225"/>
      <c r="D164" s="225"/>
      <c r="E164" s="225"/>
      <c r="F164" s="225"/>
      <c r="G164" s="127">
        <v>555</v>
      </c>
      <c r="H164" s="128" t="s">
        <v>150</v>
      </c>
      <c r="I164" s="159" t="s">
        <v>119</v>
      </c>
      <c r="J164" s="160" t="s">
        <v>191</v>
      </c>
      <c r="K164" s="159" t="s">
        <v>153</v>
      </c>
      <c r="L164" s="136">
        <v>3703</v>
      </c>
      <c r="M164" s="56"/>
      <c r="N164" s="136">
        <v>3703</v>
      </c>
    </row>
    <row r="165" spans="1:14" ht="49.5" customHeight="1">
      <c r="A165" s="225" t="s">
        <v>156</v>
      </c>
      <c r="B165" s="225"/>
      <c r="C165" s="225"/>
      <c r="D165" s="225"/>
      <c r="E165" s="225"/>
      <c r="F165" s="225"/>
      <c r="G165" s="109">
        <v>555</v>
      </c>
      <c r="H165" s="79" t="s">
        <v>150</v>
      </c>
      <c r="I165" s="140" t="s">
        <v>119</v>
      </c>
      <c r="J165" s="109" t="s">
        <v>157</v>
      </c>
      <c r="K165" s="79" t="s">
        <v>153</v>
      </c>
      <c r="L165" s="136">
        <v>11598.9</v>
      </c>
      <c r="M165" s="56"/>
      <c r="N165" s="136">
        <v>11598.9</v>
      </c>
    </row>
    <row r="166" spans="1:14">
      <c r="A166" s="224" t="s">
        <v>154</v>
      </c>
      <c r="B166" s="225"/>
      <c r="C166" s="225"/>
      <c r="D166" s="225"/>
      <c r="E166" s="225"/>
      <c r="F166" s="225"/>
      <c r="G166" s="109">
        <v>555</v>
      </c>
      <c r="H166" s="79" t="s">
        <v>150</v>
      </c>
      <c r="I166" s="140" t="s">
        <v>119</v>
      </c>
      <c r="J166" s="109">
        <v>3500200</v>
      </c>
      <c r="K166" s="79" t="s">
        <v>158</v>
      </c>
      <c r="L166" s="136">
        <v>1880</v>
      </c>
      <c r="M166" s="56"/>
      <c r="N166" s="136">
        <v>1880</v>
      </c>
    </row>
    <row r="167" spans="1:14">
      <c r="A167" s="75"/>
      <c r="B167" s="51"/>
      <c r="C167" s="51"/>
      <c r="D167" s="51"/>
      <c r="E167" s="51"/>
      <c r="F167" s="51"/>
      <c r="G167" s="109"/>
      <c r="H167" s="79"/>
      <c r="I167" s="140"/>
      <c r="J167" s="109"/>
      <c r="K167" s="79"/>
      <c r="L167" s="136"/>
      <c r="M167" s="56"/>
      <c r="N167" s="136"/>
    </row>
    <row r="168" spans="1:14">
      <c r="A168" s="52" t="s">
        <v>159</v>
      </c>
      <c r="B168" s="51"/>
      <c r="C168" s="51"/>
      <c r="D168" s="51"/>
      <c r="E168" s="51"/>
      <c r="F168" s="51"/>
      <c r="G168" s="87">
        <v>555</v>
      </c>
      <c r="H168" s="92" t="s">
        <v>150</v>
      </c>
      <c r="I168" s="141" t="s">
        <v>117</v>
      </c>
      <c r="J168" s="109"/>
      <c r="K168" s="79"/>
      <c r="L168" s="135">
        <f>SUM(L169)</f>
        <v>1728.9</v>
      </c>
      <c r="M168" s="56"/>
      <c r="N168" s="135">
        <f>SUM(N169)</f>
        <v>1728.9</v>
      </c>
    </row>
    <row r="169" spans="1:14">
      <c r="A169" s="243" t="s">
        <v>192</v>
      </c>
      <c r="B169" s="244"/>
      <c r="C169" s="244"/>
      <c r="D169" s="244"/>
      <c r="E169" s="244"/>
      <c r="F169" s="244"/>
      <c r="G169" s="109">
        <v>555</v>
      </c>
      <c r="H169" s="79" t="s">
        <v>150</v>
      </c>
      <c r="I169" s="140" t="s">
        <v>117</v>
      </c>
      <c r="J169" s="109">
        <v>3408302</v>
      </c>
      <c r="K169" s="79"/>
      <c r="L169" s="136">
        <f>SUM(L170)</f>
        <v>1728.9</v>
      </c>
      <c r="M169" s="56"/>
      <c r="N169" s="136">
        <f>SUM(N170)</f>
        <v>1728.9</v>
      </c>
    </row>
    <row r="170" spans="1:14">
      <c r="A170" s="75" t="s">
        <v>163</v>
      </c>
      <c r="B170" s="51"/>
      <c r="C170" s="51"/>
      <c r="D170" s="51"/>
      <c r="E170" s="51"/>
      <c r="F170" s="51"/>
      <c r="G170" s="109">
        <v>555</v>
      </c>
      <c r="H170" s="79" t="s">
        <v>150</v>
      </c>
      <c r="I170" s="140" t="s">
        <v>117</v>
      </c>
      <c r="J170" s="109">
        <v>3408302</v>
      </c>
      <c r="K170" s="79" t="s">
        <v>158</v>
      </c>
      <c r="L170" s="136">
        <v>1728.9</v>
      </c>
      <c r="M170" s="56"/>
      <c r="N170" s="136">
        <v>1728.9</v>
      </c>
    </row>
    <row r="171" spans="1:14">
      <c r="A171" s="75"/>
      <c r="B171" s="51"/>
      <c r="C171" s="51"/>
      <c r="D171" s="51"/>
      <c r="E171" s="51"/>
      <c r="F171" s="51"/>
      <c r="G171" s="127"/>
      <c r="H171" s="128"/>
      <c r="I171" s="79"/>
      <c r="J171" s="109"/>
      <c r="K171" s="109"/>
      <c r="L171" s="136"/>
      <c r="M171" s="56"/>
      <c r="N171" s="136"/>
    </row>
    <row r="172" spans="1:14">
      <c r="A172" s="52" t="s">
        <v>161</v>
      </c>
      <c r="B172" s="51"/>
      <c r="C172" s="51"/>
      <c r="D172" s="51"/>
      <c r="E172" s="51"/>
      <c r="F172" s="51"/>
      <c r="G172" s="133">
        <v>555</v>
      </c>
      <c r="H172" s="134" t="s">
        <v>150</v>
      </c>
      <c r="I172" s="92" t="s">
        <v>140</v>
      </c>
      <c r="J172" s="109"/>
      <c r="K172" s="109"/>
      <c r="L172" s="137">
        <f>SUM(L173+L182+L183)</f>
        <v>8167.0999999999995</v>
      </c>
      <c r="M172" s="56"/>
      <c r="N172" s="137">
        <f>SUM(N173+N182+N183)</f>
        <v>7400.2999999999993</v>
      </c>
    </row>
    <row r="173" spans="1:14">
      <c r="A173" s="75" t="s">
        <v>161</v>
      </c>
      <c r="B173" s="51"/>
      <c r="C173" s="51"/>
      <c r="D173" s="51"/>
      <c r="E173" s="51"/>
      <c r="F173" s="51"/>
      <c r="G173" s="127">
        <v>555</v>
      </c>
      <c r="H173" s="128" t="s">
        <v>150</v>
      </c>
      <c r="I173" s="79" t="s">
        <v>140</v>
      </c>
      <c r="J173" s="109">
        <v>6000000</v>
      </c>
      <c r="K173" s="109"/>
      <c r="L173" s="136">
        <f>L175+L177+L178</f>
        <v>7663.7999999999993</v>
      </c>
      <c r="M173" s="56"/>
      <c r="N173" s="136">
        <f>N175+N177+N178</f>
        <v>6896.9999999999991</v>
      </c>
    </row>
    <row r="174" spans="1:14">
      <c r="A174" s="75" t="s">
        <v>162</v>
      </c>
      <c r="B174" s="51"/>
      <c r="C174" s="51"/>
      <c r="D174" s="51"/>
      <c r="E174" s="51"/>
      <c r="F174" s="51"/>
      <c r="G174" s="142">
        <v>555</v>
      </c>
      <c r="H174" s="143" t="s">
        <v>150</v>
      </c>
      <c r="I174" s="79" t="s">
        <v>140</v>
      </c>
      <c r="J174" s="109">
        <v>6000100</v>
      </c>
      <c r="K174" s="109"/>
      <c r="L174" s="136">
        <f>SUM(L175)</f>
        <v>651.9</v>
      </c>
      <c r="M174" s="56"/>
      <c r="N174" s="136">
        <f>SUM(N175)</f>
        <v>651.9</v>
      </c>
    </row>
    <row r="175" spans="1:14">
      <c r="A175" s="75" t="s">
        <v>163</v>
      </c>
      <c r="B175" s="51"/>
      <c r="C175" s="51"/>
      <c r="D175" s="51"/>
      <c r="E175" s="51"/>
      <c r="F175" s="51"/>
      <c r="G175" s="127">
        <v>555</v>
      </c>
      <c r="H175" s="128" t="s">
        <v>150</v>
      </c>
      <c r="I175" s="79" t="s">
        <v>140</v>
      </c>
      <c r="J175" s="109">
        <v>6000100</v>
      </c>
      <c r="K175" s="109">
        <v>500</v>
      </c>
      <c r="L175" s="136">
        <v>651.9</v>
      </c>
      <c r="M175" s="56"/>
      <c r="N175" s="136">
        <v>651.9</v>
      </c>
    </row>
    <row r="176" spans="1:14">
      <c r="A176" s="224" t="s">
        <v>208</v>
      </c>
      <c r="B176" s="225"/>
      <c r="C176" s="225"/>
      <c r="D176" s="225"/>
      <c r="E176" s="225"/>
      <c r="F176" s="51"/>
      <c r="G176" s="127">
        <v>555</v>
      </c>
      <c r="H176" s="128" t="s">
        <v>150</v>
      </c>
      <c r="I176" s="140" t="s">
        <v>140</v>
      </c>
      <c r="J176" s="144">
        <v>6000200</v>
      </c>
      <c r="K176" s="109"/>
      <c r="L176" s="136"/>
      <c r="M176" s="56"/>
      <c r="N176" s="136"/>
    </row>
    <row r="177" spans="1:14">
      <c r="A177" s="75" t="s">
        <v>163</v>
      </c>
      <c r="B177" s="51"/>
      <c r="C177" s="51"/>
      <c r="D177" s="51"/>
      <c r="E177" s="51"/>
      <c r="F177" s="51"/>
      <c r="G177" s="127">
        <v>555</v>
      </c>
      <c r="H177" s="128" t="s">
        <v>150</v>
      </c>
      <c r="I177" s="140" t="s">
        <v>140</v>
      </c>
      <c r="J177" s="144">
        <v>6000200</v>
      </c>
      <c r="K177" s="109">
        <v>500</v>
      </c>
      <c r="L177" s="136">
        <v>5635.2</v>
      </c>
      <c r="M177" s="56">
        <v>-957.6</v>
      </c>
      <c r="N177" s="136">
        <f>M177+L177</f>
        <v>4677.5999999999995</v>
      </c>
    </row>
    <row r="178" spans="1:14">
      <c r="A178" s="224" t="s">
        <v>165</v>
      </c>
      <c r="B178" s="225"/>
      <c r="C178" s="225"/>
      <c r="D178" s="225"/>
      <c r="E178" s="225"/>
      <c r="F178" s="225"/>
      <c r="G178" s="138">
        <v>555</v>
      </c>
      <c r="H178" s="139" t="s">
        <v>150</v>
      </c>
      <c r="I178" s="140" t="s">
        <v>140</v>
      </c>
      <c r="J178" s="144">
        <v>6000500</v>
      </c>
      <c r="K178" s="109"/>
      <c r="L178" s="136">
        <f>L179+L181+L180</f>
        <v>1376.7</v>
      </c>
      <c r="M178" s="56"/>
      <c r="N178" s="136">
        <f>N179+N181+N180</f>
        <v>1567.5</v>
      </c>
    </row>
    <row r="179" spans="1:14" hidden="1">
      <c r="A179" s="224"/>
      <c r="B179" s="225"/>
      <c r="C179" s="225"/>
      <c r="D179" s="225"/>
      <c r="E179" s="225"/>
      <c r="F179" s="225"/>
      <c r="G179" s="138"/>
      <c r="H179" s="139"/>
      <c r="I179" s="140"/>
      <c r="J179" s="144"/>
      <c r="K179" s="79"/>
      <c r="L179" s="136"/>
      <c r="M179" s="56"/>
      <c r="N179" s="136"/>
    </row>
    <row r="180" spans="1:14" hidden="1">
      <c r="A180" s="224"/>
      <c r="B180" s="225"/>
      <c r="C180" s="225"/>
      <c r="D180" s="225"/>
      <c r="E180" s="225"/>
      <c r="F180" s="225"/>
      <c r="G180" s="138"/>
      <c r="H180" s="139"/>
      <c r="I180" s="140"/>
      <c r="J180" s="144"/>
      <c r="K180" s="79"/>
      <c r="L180" s="136"/>
      <c r="M180" s="56"/>
      <c r="N180" s="136"/>
    </row>
    <row r="181" spans="1:14">
      <c r="A181" s="226" t="s">
        <v>163</v>
      </c>
      <c r="B181" s="227"/>
      <c r="C181" s="227"/>
      <c r="D181" s="227"/>
      <c r="E181" s="227"/>
      <c r="F181" s="227"/>
      <c r="G181" s="138">
        <v>555</v>
      </c>
      <c r="H181" s="139" t="s">
        <v>150</v>
      </c>
      <c r="I181" s="140" t="s">
        <v>140</v>
      </c>
      <c r="J181" s="144">
        <v>6000500</v>
      </c>
      <c r="K181" s="109">
        <v>500</v>
      </c>
      <c r="L181" s="136">
        <v>1376.7</v>
      </c>
      <c r="M181" s="56">
        <v>190.8</v>
      </c>
      <c r="N181" s="136">
        <f>1376.7+M181</f>
        <v>1567.5</v>
      </c>
    </row>
    <row r="182" spans="1:14">
      <c r="A182" s="226" t="s">
        <v>168</v>
      </c>
      <c r="B182" s="227"/>
      <c r="C182" s="227"/>
      <c r="D182" s="227"/>
      <c r="E182" s="227"/>
      <c r="F182" s="227"/>
      <c r="G182" s="138">
        <v>555</v>
      </c>
      <c r="H182" s="139" t="s">
        <v>150</v>
      </c>
      <c r="I182" s="140" t="s">
        <v>140</v>
      </c>
      <c r="J182" s="144">
        <v>5230112</v>
      </c>
      <c r="K182" s="79" t="s">
        <v>153</v>
      </c>
      <c r="L182" s="136">
        <v>478.1</v>
      </c>
      <c r="M182" s="56"/>
      <c r="N182" s="136">
        <v>478.1</v>
      </c>
    </row>
    <row r="183" spans="1:14">
      <c r="A183" s="226" t="s">
        <v>163</v>
      </c>
      <c r="B183" s="227"/>
      <c r="C183" s="227"/>
      <c r="D183" s="227"/>
      <c r="E183" s="227"/>
      <c r="F183" s="227"/>
      <c r="G183" s="127">
        <v>555</v>
      </c>
      <c r="H183" s="128" t="s">
        <v>150</v>
      </c>
      <c r="I183" s="79" t="s">
        <v>140</v>
      </c>
      <c r="J183" s="109">
        <v>5230112</v>
      </c>
      <c r="K183" s="109">
        <v>500</v>
      </c>
      <c r="L183" s="136">
        <v>25.2</v>
      </c>
      <c r="M183" s="56"/>
      <c r="N183" s="136">
        <v>25.2</v>
      </c>
    </row>
    <row r="184" spans="1:14">
      <c r="A184" s="75"/>
      <c r="B184" s="51"/>
      <c r="C184" s="51"/>
      <c r="D184" s="51"/>
      <c r="E184" s="51"/>
      <c r="F184" s="51"/>
      <c r="G184" s="109"/>
      <c r="H184" s="79"/>
      <c r="I184" s="79"/>
      <c r="J184" s="109"/>
      <c r="K184" s="109"/>
      <c r="L184" s="136"/>
      <c r="M184" s="56"/>
      <c r="N184" s="136"/>
    </row>
    <row r="185" spans="1:14">
      <c r="A185" s="52" t="s">
        <v>169</v>
      </c>
      <c r="B185" s="51"/>
      <c r="C185" s="51"/>
      <c r="D185" s="51"/>
      <c r="E185" s="51"/>
      <c r="F185" s="51"/>
      <c r="G185" s="145">
        <v>555</v>
      </c>
      <c r="H185" s="146" t="s">
        <v>138</v>
      </c>
      <c r="I185" s="92" t="s">
        <v>138</v>
      </c>
      <c r="J185" s="109"/>
      <c r="K185" s="109"/>
      <c r="L185" s="135">
        <f>SUM(L186)</f>
        <v>52.8</v>
      </c>
      <c r="M185" s="56"/>
      <c r="N185" s="135">
        <f>SUM(N186)</f>
        <v>52.8</v>
      </c>
    </row>
    <row r="186" spans="1:14">
      <c r="A186" s="75" t="s">
        <v>170</v>
      </c>
      <c r="B186" s="51"/>
      <c r="C186" s="51"/>
      <c r="D186" s="51"/>
      <c r="E186" s="51"/>
      <c r="F186" s="51"/>
      <c r="G186" s="138">
        <v>555</v>
      </c>
      <c r="H186" s="139" t="s">
        <v>138</v>
      </c>
      <c r="I186" s="79" t="s">
        <v>138</v>
      </c>
      <c r="J186" s="109">
        <v>4310000</v>
      </c>
      <c r="K186" s="109"/>
      <c r="L186" s="136">
        <f>SUM(L188)</f>
        <v>52.8</v>
      </c>
      <c r="M186" s="56"/>
      <c r="N186" s="136">
        <f>SUM(N188)</f>
        <v>52.8</v>
      </c>
    </row>
    <row r="187" spans="1:14">
      <c r="A187" s="75" t="s">
        <v>171</v>
      </c>
      <c r="B187" s="51"/>
      <c r="C187" s="51"/>
      <c r="D187" s="51"/>
      <c r="E187" s="51"/>
      <c r="F187" s="51"/>
      <c r="G187" s="51"/>
      <c r="H187" s="79" t="s">
        <v>138</v>
      </c>
      <c r="I187" s="79" t="s">
        <v>138</v>
      </c>
      <c r="J187" s="109">
        <v>4310100</v>
      </c>
      <c r="K187" s="109"/>
      <c r="L187" s="136">
        <f>SUM(L188)</f>
        <v>52.8</v>
      </c>
      <c r="M187" s="56"/>
      <c r="N187" s="136">
        <f>SUM(N188)</f>
        <v>52.8</v>
      </c>
    </row>
    <row r="188" spans="1:14">
      <c r="A188" s="75" t="s">
        <v>163</v>
      </c>
      <c r="B188" s="51"/>
      <c r="C188" s="51"/>
      <c r="D188" s="51"/>
      <c r="E188" s="51"/>
      <c r="F188" s="51"/>
      <c r="G188" s="127">
        <v>555</v>
      </c>
      <c r="H188" s="128" t="s">
        <v>138</v>
      </c>
      <c r="I188" s="79" t="s">
        <v>138</v>
      </c>
      <c r="J188" s="109">
        <v>4310100</v>
      </c>
      <c r="K188" s="109">
        <v>500</v>
      </c>
      <c r="L188" s="136">
        <v>52.8</v>
      </c>
      <c r="M188" s="56"/>
      <c r="N188" s="136">
        <v>52.8</v>
      </c>
    </row>
    <row r="189" spans="1:14">
      <c r="A189" s="75"/>
      <c r="B189" s="51"/>
      <c r="C189" s="51"/>
      <c r="D189" s="51"/>
      <c r="E189" s="51"/>
      <c r="F189" s="51"/>
      <c r="G189" s="127"/>
      <c r="H189" s="128"/>
      <c r="I189" s="79"/>
      <c r="J189" s="109"/>
      <c r="K189" s="109"/>
      <c r="L189" s="136"/>
      <c r="M189" s="56"/>
      <c r="N189" s="136"/>
    </row>
    <row r="190" spans="1:14">
      <c r="A190" s="230" t="s">
        <v>172</v>
      </c>
      <c r="B190" s="231"/>
      <c r="C190" s="231"/>
      <c r="D190" s="231"/>
      <c r="E190" s="51"/>
      <c r="F190" s="51"/>
      <c r="G190" s="133">
        <v>555</v>
      </c>
      <c r="H190" s="134" t="s">
        <v>173</v>
      </c>
      <c r="I190" s="92" t="s">
        <v>119</v>
      </c>
      <c r="J190" s="109"/>
      <c r="K190" s="109"/>
      <c r="L190" s="137">
        <f>SUM(L191)</f>
        <v>300</v>
      </c>
      <c r="M190" s="56"/>
      <c r="N190" s="137">
        <f>SUM(N191)</f>
        <v>300</v>
      </c>
    </row>
    <row r="191" spans="1:14">
      <c r="A191" s="224" t="s">
        <v>174</v>
      </c>
      <c r="B191" s="225"/>
      <c r="C191" s="225"/>
      <c r="D191" s="225"/>
      <c r="E191" s="51"/>
      <c r="F191" s="51"/>
      <c r="G191" s="127">
        <v>555</v>
      </c>
      <c r="H191" s="128" t="s">
        <v>173</v>
      </c>
      <c r="I191" s="140" t="s">
        <v>119</v>
      </c>
      <c r="J191" s="144">
        <v>4409900</v>
      </c>
      <c r="K191" s="109"/>
      <c r="L191" s="136">
        <f>SUM(L192)</f>
        <v>300</v>
      </c>
      <c r="M191" s="56"/>
      <c r="N191" s="136">
        <f>SUM(N192)</f>
        <v>300</v>
      </c>
    </row>
    <row r="192" spans="1:14">
      <c r="A192" s="226" t="s">
        <v>175</v>
      </c>
      <c r="B192" s="227"/>
      <c r="C192" s="227"/>
      <c r="D192" s="227"/>
      <c r="E192" s="51"/>
      <c r="F192" s="51"/>
      <c r="G192" s="127">
        <v>555</v>
      </c>
      <c r="H192" s="128" t="s">
        <v>173</v>
      </c>
      <c r="I192" s="140" t="s">
        <v>119</v>
      </c>
      <c r="J192" s="109">
        <v>4409900</v>
      </c>
      <c r="K192" s="109" t="s">
        <v>176</v>
      </c>
      <c r="L192" s="136">
        <v>300</v>
      </c>
      <c r="M192" s="56"/>
      <c r="N192" s="136">
        <v>300</v>
      </c>
    </row>
    <row r="193" spans="1:14">
      <c r="A193" s="75"/>
      <c r="B193" s="51"/>
      <c r="C193" s="51"/>
      <c r="D193" s="51"/>
      <c r="E193" s="51"/>
      <c r="F193" s="51"/>
      <c r="G193" s="127"/>
      <c r="H193" s="128"/>
      <c r="I193" s="79"/>
      <c r="J193" s="109"/>
      <c r="K193" s="109"/>
      <c r="L193" s="136"/>
      <c r="M193" s="56"/>
      <c r="N193" s="136"/>
    </row>
    <row r="194" spans="1:14">
      <c r="A194" s="52" t="s">
        <v>177</v>
      </c>
      <c r="B194" s="51"/>
      <c r="C194" s="51"/>
      <c r="D194" s="51"/>
      <c r="E194" s="51"/>
      <c r="F194" s="51"/>
      <c r="G194" s="133">
        <v>555</v>
      </c>
      <c r="H194" s="134" t="s">
        <v>178</v>
      </c>
      <c r="I194" s="92" t="s">
        <v>150</v>
      </c>
      <c r="J194" s="109"/>
      <c r="K194" s="109"/>
      <c r="L194" s="135">
        <f>SUM(L196)</f>
        <v>438.6</v>
      </c>
      <c r="M194" s="56"/>
      <c r="N194" s="135">
        <f>SUM(N196)</f>
        <v>438.6</v>
      </c>
    </row>
    <row r="195" spans="1:14">
      <c r="A195" s="75" t="s">
        <v>193</v>
      </c>
      <c r="B195" s="51"/>
      <c r="C195" s="51"/>
      <c r="D195" s="51"/>
      <c r="E195" s="51"/>
      <c r="F195" s="51"/>
      <c r="G195" s="138"/>
      <c r="H195" s="139"/>
      <c r="I195" s="79"/>
      <c r="J195" s="109"/>
      <c r="K195" s="109"/>
      <c r="L195" s="136"/>
      <c r="M195" s="56"/>
      <c r="N195" s="136"/>
    </row>
    <row r="196" spans="1:14">
      <c r="A196" s="224" t="s">
        <v>179</v>
      </c>
      <c r="B196" s="225"/>
      <c r="C196" s="225"/>
      <c r="D196" s="225"/>
      <c r="E196" s="225"/>
      <c r="F196" s="225"/>
      <c r="G196" s="138">
        <v>555</v>
      </c>
      <c r="H196" s="139" t="s">
        <v>178</v>
      </c>
      <c r="I196" s="79" t="s">
        <v>150</v>
      </c>
      <c r="J196" s="109">
        <v>5129700</v>
      </c>
      <c r="K196" s="109"/>
      <c r="L196" s="136">
        <f>SUM(L197)</f>
        <v>438.6</v>
      </c>
      <c r="M196" s="56"/>
      <c r="N196" s="136">
        <f>SUM(N197)</f>
        <v>438.6</v>
      </c>
    </row>
    <row r="197" spans="1:14">
      <c r="A197" s="75" t="s">
        <v>163</v>
      </c>
      <c r="B197" s="51"/>
      <c r="C197" s="51"/>
      <c r="D197" s="51"/>
      <c r="E197" s="51"/>
      <c r="F197" s="51"/>
      <c r="G197" s="109">
        <v>555</v>
      </c>
      <c r="H197" s="79" t="s">
        <v>178</v>
      </c>
      <c r="I197" s="79" t="s">
        <v>150</v>
      </c>
      <c r="J197" s="109">
        <v>5129700</v>
      </c>
      <c r="K197" s="109">
        <v>500</v>
      </c>
      <c r="L197" s="136">
        <v>438.6</v>
      </c>
      <c r="M197" s="56"/>
      <c r="N197" s="136">
        <v>438.6</v>
      </c>
    </row>
    <row r="198" spans="1:14">
      <c r="A198" s="75"/>
      <c r="B198" s="51"/>
      <c r="C198" s="51"/>
      <c r="D198" s="51"/>
      <c r="E198" s="51"/>
      <c r="F198" s="51"/>
      <c r="G198" s="127"/>
      <c r="H198" s="128"/>
      <c r="I198" s="79"/>
      <c r="J198" s="109"/>
      <c r="K198" s="109"/>
      <c r="L198" s="132"/>
      <c r="M198" s="56"/>
      <c r="N198" s="132"/>
    </row>
    <row r="199" spans="1:14">
      <c r="A199" s="52" t="s">
        <v>180</v>
      </c>
      <c r="B199" s="51"/>
      <c r="C199" s="51"/>
      <c r="D199" s="51"/>
      <c r="E199" s="51"/>
      <c r="F199" s="51"/>
      <c r="G199" s="133">
        <v>555</v>
      </c>
      <c r="H199" s="134" t="s">
        <v>181</v>
      </c>
      <c r="I199" s="92" t="s">
        <v>119</v>
      </c>
      <c r="J199" s="109"/>
      <c r="K199" s="109"/>
      <c r="L199" s="147">
        <f>SUM(L200)</f>
        <v>40.799999999999997</v>
      </c>
      <c r="M199" s="56"/>
      <c r="N199" s="147">
        <f>SUM(N200)</f>
        <v>40.799999999999997</v>
      </c>
    </row>
    <row r="200" spans="1:14">
      <c r="A200" s="75" t="s">
        <v>182</v>
      </c>
      <c r="B200" s="51"/>
      <c r="C200" s="51"/>
      <c r="D200" s="51"/>
      <c r="E200" s="51"/>
      <c r="F200" s="51"/>
      <c r="G200" s="109">
        <v>555</v>
      </c>
      <c r="H200" s="79" t="s">
        <v>181</v>
      </c>
      <c r="I200" s="79"/>
      <c r="J200" s="109">
        <v>4900000</v>
      </c>
      <c r="K200" s="109"/>
      <c r="L200" s="132">
        <f>SUM(L203)</f>
        <v>40.799999999999997</v>
      </c>
      <c r="M200" s="56"/>
      <c r="N200" s="132">
        <f>SUM(N203)</f>
        <v>40.799999999999997</v>
      </c>
    </row>
    <row r="201" spans="1:14">
      <c r="A201" s="75" t="s">
        <v>183</v>
      </c>
      <c r="B201" s="51"/>
      <c r="C201" s="51"/>
      <c r="D201" s="51"/>
      <c r="E201" s="51"/>
      <c r="F201" s="51"/>
      <c r="G201" s="127"/>
      <c r="H201" s="128"/>
      <c r="I201" s="79"/>
      <c r="J201" s="109"/>
      <c r="K201" s="109"/>
      <c r="L201" s="132"/>
      <c r="M201" s="56"/>
      <c r="N201" s="132"/>
    </row>
    <row r="202" spans="1:14">
      <c r="A202" s="75" t="s">
        <v>184</v>
      </c>
      <c r="B202" s="51"/>
      <c r="C202" s="51"/>
      <c r="D202" s="51"/>
      <c r="E202" s="51"/>
      <c r="F202" s="51"/>
      <c r="G202" s="127">
        <v>555</v>
      </c>
      <c r="H202" s="128" t="s">
        <v>181</v>
      </c>
      <c r="I202" s="79" t="s">
        <v>119</v>
      </c>
      <c r="J202" s="109">
        <v>4910100</v>
      </c>
      <c r="K202" s="109"/>
      <c r="L202" s="132"/>
      <c r="M202" s="56"/>
      <c r="N202" s="132"/>
    </row>
    <row r="203" spans="1:14">
      <c r="A203" s="75" t="s">
        <v>163</v>
      </c>
      <c r="B203" s="51"/>
      <c r="C203" s="51"/>
      <c r="D203" s="51"/>
      <c r="E203" s="51"/>
      <c r="F203" s="51"/>
      <c r="G203" s="142">
        <v>555</v>
      </c>
      <c r="H203" s="143" t="s">
        <v>181</v>
      </c>
      <c r="I203" s="79" t="s">
        <v>119</v>
      </c>
      <c r="J203" s="109">
        <v>4910100</v>
      </c>
      <c r="K203" s="79" t="s">
        <v>185</v>
      </c>
      <c r="L203" s="132">
        <v>40.799999999999997</v>
      </c>
      <c r="M203" s="56"/>
      <c r="N203" s="132">
        <v>40.799999999999997</v>
      </c>
    </row>
    <row r="204" spans="1:14">
      <c r="A204" s="75"/>
      <c r="B204" s="51"/>
      <c r="C204" s="51"/>
      <c r="D204" s="51"/>
      <c r="E204" s="51"/>
      <c r="F204" s="51"/>
      <c r="G204" s="51"/>
      <c r="H204" s="131"/>
      <c r="I204" s="131"/>
      <c r="J204" s="109"/>
      <c r="K204" s="109"/>
      <c r="L204" s="132"/>
      <c r="M204" s="56"/>
      <c r="N204" s="132"/>
    </row>
    <row r="205" spans="1:14">
      <c r="A205" s="75"/>
      <c r="B205" s="51"/>
      <c r="C205" s="51"/>
      <c r="D205" s="51"/>
      <c r="E205" s="51"/>
      <c r="F205" s="51"/>
      <c r="G205" s="118"/>
      <c r="H205" s="148"/>
      <c r="I205" s="131"/>
      <c r="J205" s="109"/>
      <c r="K205" s="109"/>
      <c r="L205" s="132"/>
      <c r="M205" s="56"/>
      <c r="N205" s="132"/>
    </row>
    <row r="206" spans="1:14" ht="16.5" thickBot="1">
      <c r="A206" s="112"/>
      <c r="B206" s="113" t="s">
        <v>186</v>
      </c>
      <c r="C206" s="114"/>
      <c r="D206" s="114"/>
      <c r="E206" s="114"/>
      <c r="F206" s="114"/>
      <c r="G206" s="149"/>
      <c r="H206" s="150"/>
      <c r="I206" s="151"/>
      <c r="J206" s="152"/>
      <c r="K206" s="152"/>
      <c r="L206" s="153">
        <f>L121+L127+L135+L139+L144+L150+L159+L168+L172+L185+L190+L194+L199</f>
        <v>36070.80000000001</v>
      </c>
      <c r="M206" s="170"/>
      <c r="N206" s="153">
        <f>N121+N127+N135+N139+N144+N150+N159+N168+N172+N185+N190+N194+N199</f>
        <v>36261.600000000006</v>
      </c>
    </row>
    <row r="208" spans="1:14">
      <c r="B208" s="120" t="s">
        <v>212</v>
      </c>
      <c r="C208" s="120"/>
      <c r="D208" s="120"/>
      <c r="E208" s="120"/>
      <c r="F208" s="120"/>
      <c r="G208" s="120"/>
      <c r="H208" s="120"/>
      <c r="I208" s="120"/>
    </row>
    <row r="209" spans="1:13">
      <c r="B209" s="120" t="s">
        <v>93</v>
      </c>
      <c r="C209" s="120"/>
      <c r="D209" s="120"/>
      <c r="E209" s="120"/>
      <c r="F209" s="120"/>
      <c r="G209" s="120"/>
      <c r="H209" s="120"/>
      <c r="I209" s="120"/>
    </row>
    <row r="210" spans="1:13">
      <c r="B210" s="120" t="s">
        <v>3</v>
      </c>
      <c r="C210" s="120"/>
      <c r="D210" s="120"/>
      <c r="E210" s="120"/>
      <c r="F210" s="120"/>
      <c r="G210" s="120"/>
      <c r="H210" s="120"/>
      <c r="J210" s="120" t="s">
        <v>215</v>
      </c>
    </row>
    <row r="212" spans="1:13">
      <c r="F212" s="121"/>
      <c r="G212" s="121"/>
      <c r="H212" s="121"/>
      <c r="I212" s="121"/>
      <c r="J212" s="121"/>
      <c r="K212" s="121"/>
      <c r="L212" s="121"/>
      <c r="M212" s="121"/>
    </row>
    <row r="213" spans="1:13">
      <c r="A213" s="120"/>
      <c r="B213" s="120"/>
      <c r="C213" s="120"/>
      <c r="D213" s="120"/>
      <c r="E213" s="120"/>
      <c r="F213" s="120"/>
      <c r="G213" s="120"/>
      <c r="H213" s="120"/>
      <c r="I213" s="210"/>
      <c r="J213" s="210"/>
      <c r="K213" s="210"/>
      <c r="L213" s="210"/>
      <c r="M213" s="121"/>
    </row>
  </sheetData>
  <mergeCells count="75">
    <mergeCell ref="A86:F86"/>
    <mergeCell ref="A9:K9"/>
    <mergeCell ref="A10:K10"/>
    <mergeCell ref="C12:K12"/>
    <mergeCell ref="A71:F71"/>
    <mergeCell ref="A50:F50"/>
    <mergeCell ref="A72:F72"/>
    <mergeCell ref="A49:F49"/>
    <mergeCell ref="A44:F44"/>
    <mergeCell ref="A53:F53"/>
    <mergeCell ref="A14:F15"/>
    <mergeCell ref="G14:G15"/>
    <mergeCell ref="H14:H15"/>
    <mergeCell ref="A48:F48"/>
    <mergeCell ref="A83:F83"/>
    <mergeCell ref="A1:L1"/>
    <mergeCell ref="A2:L2"/>
    <mergeCell ref="A3:L3"/>
    <mergeCell ref="D4:L4"/>
    <mergeCell ref="A82:F82"/>
    <mergeCell ref="A62:F62"/>
    <mergeCell ref="A63:F63"/>
    <mergeCell ref="A69:F69"/>
    <mergeCell ref="A70:F70"/>
    <mergeCell ref="A81:D81"/>
    <mergeCell ref="A5:L5"/>
    <mergeCell ref="J7:K7"/>
    <mergeCell ref="L14:L15"/>
    <mergeCell ref="A74:F74"/>
    <mergeCell ref="A54:F54"/>
    <mergeCell ref="A55:F55"/>
    <mergeCell ref="A58:F58"/>
    <mergeCell ref="A59:F59"/>
    <mergeCell ref="A11:K11"/>
    <mergeCell ref="A57:F57"/>
    <mergeCell ref="A190:D190"/>
    <mergeCell ref="G117:K117"/>
    <mergeCell ref="A119:F119"/>
    <mergeCell ref="A117:F118"/>
    <mergeCell ref="A196:F196"/>
    <mergeCell ref="I213:L213"/>
    <mergeCell ref="A165:F165"/>
    <mergeCell ref="A169:F169"/>
    <mergeCell ref="A179:F179"/>
    <mergeCell ref="A180:F180"/>
    <mergeCell ref="A162:F162"/>
    <mergeCell ref="A164:F164"/>
    <mergeCell ref="A152:F152"/>
    <mergeCell ref="A166:F166"/>
    <mergeCell ref="N117:N118"/>
    <mergeCell ref="A183:F183"/>
    <mergeCell ref="A181:F181"/>
    <mergeCell ref="A182:F182"/>
    <mergeCell ref="A176:E176"/>
    <mergeCell ref="A178:F178"/>
    <mergeCell ref="A105:N105"/>
    <mergeCell ref="D107:N107"/>
    <mergeCell ref="A108:N108"/>
    <mergeCell ref="A191:D191"/>
    <mergeCell ref="A192:D192"/>
    <mergeCell ref="A147:F147"/>
    <mergeCell ref="A160:F160"/>
    <mergeCell ref="A153:F153"/>
    <mergeCell ref="A151:F151"/>
    <mergeCell ref="A161:F161"/>
    <mergeCell ref="I103:L103"/>
    <mergeCell ref="A106:N106"/>
    <mergeCell ref="A73:F73"/>
    <mergeCell ref="M14:M15"/>
    <mergeCell ref="M117:M118"/>
    <mergeCell ref="K110:L110"/>
    <mergeCell ref="A113:L113"/>
    <mergeCell ref="A114:L114"/>
    <mergeCell ref="C115:L115"/>
    <mergeCell ref="A104:N104"/>
  </mergeCells>
  <phoneticPr fontId="10" type="noConversion"/>
  <pageMargins left="0.16" right="0.11811023622047245" top="0.43307086614173229" bottom="0.27559055118110237" header="0.31496062992125984" footer="0.31496062992125984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распределение обязательств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2012-07-04T03:27:35Z</dcterms:modified>
</cp:coreProperties>
</file>